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E:\INSIEMEASINISTRA\Cassa malati iniziativa 10%\Calcolatori 10% per sito PSSI\"/>
    </mc:Choice>
  </mc:AlternateContent>
  <xr:revisionPtr revIDLastSave="0" documentId="8_{A6DE49D3-ECD8-4AD5-9B32-A30DD1C210EF}" xr6:coauthVersionLast="47" xr6:coauthVersionMax="47" xr10:uidLastSave="{00000000-0000-0000-0000-000000000000}"/>
  <bookViews>
    <workbookView xWindow="-108" yWindow="-108" windowWidth="23256" windowHeight="12456" tabRatio="784" xr2:uid="{5BDD9FB0-2EDE-43B7-A93D-6EF59BB48351}"/>
  </bookViews>
  <sheets>
    <sheet name="SALARIATI" sheetId="6" r:id="rId1"/>
    <sheet name="calcolo RIPAM" sheetId="13" r:id="rId2"/>
    <sheet name="INFO" sheetId="10" r:id="rId3"/>
    <sheet name="DATI" sheetId="1" r:id="rId4"/>
    <sheet name="TASSAZIONE 2024 PERSONE SOLE" sheetId="7" r:id="rId5"/>
    <sheet name="TASSAZIONE 2024 CONIUGATI" sheetId="8" r:id="rId6"/>
  </sheets>
  <definedNames>
    <definedName name="_xlnm.Print_Titles" localSheetId="5">'TASSAZIONE 2024 CONIUGATI'!$1:$1</definedName>
    <definedName name="_xlnm.Print_Titles" localSheetId="4">'TASSAZIONE 2024 PERSONE SOLE'!$1:$1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7" i="6" l="1"/>
  <c r="I11" i="8"/>
  <c r="E4" i="13"/>
  <c r="C22" i="6"/>
  <c r="C21" i="6"/>
  <c r="C20" i="6"/>
  <c r="C8" i="6"/>
  <c r="C16" i="6"/>
  <c r="I123" i="7"/>
  <c r="J123" i="7" s="1"/>
  <c r="G123" i="7"/>
  <c r="F123" i="7"/>
  <c r="C123" i="7"/>
  <c r="D123" i="7" s="1"/>
  <c r="I122" i="7"/>
  <c r="J122" i="7" s="1"/>
  <c r="G122" i="7"/>
  <c r="F122" i="7"/>
  <c r="D122" i="7"/>
  <c r="C122" i="7"/>
  <c r="I121" i="7"/>
  <c r="J121" i="7" s="1"/>
  <c r="F121" i="7"/>
  <c r="G121" i="7" s="1"/>
  <c r="D121" i="7"/>
  <c r="C121" i="7"/>
  <c r="J120" i="7"/>
  <c r="I120" i="7"/>
  <c r="F120" i="7"/>
  <c r="G120" i="7" s="1"/>
  <c r="C120" i="7"/>
  <c r="D120" i="7" s="1"/>
  <c r="J119" i="7"/>
  <c r="I119" i="7"/>
  <c r="G119" i="7"/>
  <c r="F119" i="7"/>
  <c r="C119" i="7"/>
  <c r="D119" i="7" s="1"/>
  <c r="I118" i="7"/>
  <c r="J118" i="7" s="1"/>
  <c r="G118" i="7"/>
  <c r="F118" i="7"/>
  <c r="D118" i="7"/>
  <c r="C118" i="7"/>
  <c r="I117" i="7"/>
  <c r="J117" i="7" s="1"/>
  <c r="F117" i="7"/>
  <c r="G117" i="7" s="1"/>
  <c r="D117" i="7"/>
  <c r="C117" i="7"/>
  <c r="J116" i="7"/>
  <c r="I116" i="7"/>
  <c r="F116" i="7"/>
  <c r="G116" i="7" s="1"/>
  <c r="C116" i="7"/>
  <c r="D116" i="7" s="1"/>
  <c r="J115" i="7"/>
  <c r="I115" i="7"/>
  <c r="G115" i="7"/>
  <c r="F115" i="7"/>
  <c r="C115" i="7"/>
  <c r="D115" i="7" s="1"/>
  <c r="I114" i="7"/>
  <c r="J114" i="7" s="1"/>
  <c r="G114" i="7"/>
  <c r="F114" i="7"/>
  <c r="D114" i="7"/>
  <c r="C114" i="7"/>
  <c r="I113" i="7"/>
  <c r="J113" i="7" s="1"/>
  <c r="F113" i="7"/>
  <c r="G113" i="7" s="1"/>
  <c r="D113" i="7"/>
  <c r="C113" i="7"/>
  <c r="J112" i="7"/>
  <c r="I112" i="7"/>
  <c r="F112" i="7"/>
  <c r="G112" i="7" s="1"/>
  <c r="C112" i="7"/>
  <c r="D112" i="7" s="1"/>
  <c r="J111" i="7"/>
  <c r="I111" i="7"/>
  <c r="G111" i="7"/>
  <c r="F111" i="7"/>
  <c r="C111" i="7"/>
  <c r="D111" i="7" s="1"/>
  <c r="I110" i="7"/>
  <c r="J110" i="7" s="1"/>
  <c r="G110" i="7"/>
  <c r="F110" i="7"/>
  <c r="D110" i="7"/>
  <c r="C110" i="7"/>
  <c r="I109" i="7"/>
  <c r="J109" i="7" s="1"/>
  <c r="F109" i="7"/>
  <c r="G109" i="7" s="1"/>
  <c r="D109" i="7"/>
  <c r="C109" i="7"/>
  <c r="J108" i="7"/>
  <c r="I108" i="7"/>
  <c r="F108" i="7"/>
  <c r="G108" i="7" s="1"/>
  <c r="C108" i="7"/>
  <c r="D108" i="7" s="1"/>
  <c r="J107" i="7"/>
  <c r="I107" i="7"/>
  <c r="G107" i="7"/>
  <c r="F107" i="7"/>
  <c r="C107" i="7"/>
  <c r="D107" i="7" s="1"/>
  <c r="I106" i="7"/>
  <c r="J106" i="7" s="1"/>
  <c r="G106" i="7"/>
  <c r="F106" i="7"/>
  <c r="D106" i="7"/>
  <c r="C106" i="7"/>
  <c r="I105" i="7"/>
  <c r="J105" i="7" s="1"/>
  <c r="F105" i="7"/>
  <c r="G105" i="7" s="1"/>
  <c r="D105" i="7"/>
  <c r="C105" i="7"/>
  <c r="J104" i="7"/>
  <c r="I104" i="7"/>
  <c r="F104" i="7"/>
  <c r="G104" i="7" s="1"/>
  <c r="C104" i="7"/>
  <c r="D104" i="7" s="1"/>
  <c r="J103" i="7"/>
  <c r="I103" i="7"/>
  <c r="G103" i="7"/>
  <c r="F103" i="7"/>
  <c r="C103" i="7"/>
  <c r="D103" i="7" s="1"/>
  <c r="I102" i="7"/>
  <c r="J102" i="7" s="1"/>
  <c r="G102" i="7"/>
  <c r="F102" i="7"/>
  <c r="D102" i="7"/>
  <c r="C102" i="7"/>
  <c r="I101" i="7"/>
  <c r="J101" i="7" s="1"/>
  <c r="F101" i="7"/>
  <c r="G101" i="7" s="1"/>
  <c r="D101" i="7"/>
  <c r="C101" i="7"/>
  <c r="J100" i="7"/>
  <c r="I100" i="7"/>
  <c r="F100" i="7"/>
  <c r="G100" i="7" s="1"/>
  <c r="D100" i="7"/>
  <c r="C100" i="7"/>
  <c r="J99" i="7"/>
  <c r="I99" i="7"/>
  <c r="G99" i="7"/>
  <c r="F99" i="7"/>
  <c r="C99" i="7"/>
  <c r="D99" i="7" s="1"/>
  <c r="I98" i="7"/>
  <c r="J98" i="7" s="1"/>
  <c r="G98" i="7"/>
  <c r="F98" i="7"/>
  <c r="D98" i="7"/>
  <c r="C98" i="7"/>
  <c r="I97" i="7"/>
  <c r="J97" i="7" s="1"/>
  <c r="G97" i="7"/>
  <c r="F97" i="7"/>
  <c r="D97" i="7"/>
  <c r="C97" i="7"/>
  <c r="J96" i="7"/>
  <c r="I96" i="7"/>
  <c r="F96" i="7"/>
  <c r="G96" i="7" s="1"/>
  <c r="D96" i="7"/>
  <c r="C96" i="7"/>
  <c r="J95" i="7"/>
  <c r="I95" i="7"/>
  <c r="G95" i="7"/>
  <c r="F95" i="7"/>
  <c r="C95" i="7"/>
  <c r="D95" i="7" s="1"/>
  <c r="I94" i="7"/>
  <c r="J94" i="7" s="1"/>
  <c r="G94" i="7"/>
  <c r="F94" i="7"/>
  <c r="D94" i="7"/>
  <c r="C94" i="7"/>
  <c r="I93" i="7"/>
  <c r="J93" i="7" s="1"/>
  <c r="F93" i="7"/>
  <c r="G93" i="7" s="1"/>
  <c r="D93" i="7"/>
  <c r="C93" i="7"/>
  <c r="J92" i="7"/>
  <c r="I92" i="7"/>
  <c r="F92" i="7"/>
  <c r="G92" i="7" s="1"/>
  <c r="C92" i="7"/>
  <c r="D92" i="7" s="1"/>
  <c r="J91" i="7"/>
  <c r="I91" i="7"/>
  <c r="G91" i="7"/>
  <c r="F91" i="7"/>
  <c r="C91" i="7"/>
  <c r="D91" i="7" s="1"/>
  <c r="I90" i="7"/>
  <c r="J90" i="7" s="1"/>
  <c r="G90" i="7"/>
  <c r="F90" i="7"/>
  <c r="D90" i="7"/>
  <c r="C90" i="7"/>
  <c r="I89" i="7"/>
  <c r="J89" i="7" s="1"/>
  <c r="G89" i="7"/>
  <c r="F89" i="7"/>
  <c r="D89" i="7"/>
  <c r="C89" i="7"/>
  <c r="J88" i="7"/>
  <c r="I88" i="7"/>
  <c r="F88" i="7"/>
  <c r="G88" i="7" s="1"/>
  <c r="C88" i="7"/>
  <c r="D88" i="7" s="1"/>
  <c r="J87" i="7"/>
  <c r="I87" i="7"/>
  <c r="G87" i="7"/>
  <c r="F87" i="7"/>
  <c r="C87" i="7"/>
  <c r="D87" i="7" s="1"/>
  <c r="J86" i="7"/>
  <c r="I86" i="7"/>
  <c r="G86" i="7"/>
  <c r="F86" i="7"/>
  <c r="D86" i="7"/>
  <c r="C86" i="7"/>
  <c r="I85" i="7"/>
  <c r="J85" i="7" s="1"/>
  <c r="G85" i="7"/>
  <c r="F85" i="7"/>
  <c r="D85" i="7"/>
  <c r="C85" i="7"/>
  <c r="J84" i="7"/>
  <c r="I84" i="7"/>
  <c r="F84" i="7"/>
  <c r="G84" i="7" s="1"/>
  <c r="C84" i="7"/>
  <c r="D84" i="7" s="1"/>
  <c r="J83" i="7"/>
  <c r="I83" i="7"/>
  <c r="G83" i="7"/>
  <c r="F83" i="7"/>
  <c r="C83" i="7"/>
  <c r="D83" i="7" s="1"/>
  <c r="J82" i="7"/>
  <c r="I82" i="7"/>
  <c r="G82" i="7"/>
  <c r="F82" i="7"/>
  <c r="D82" i="7"/>
  <c r="C82" i="7"/>
  <c r="I81" i="7"/>
  <c r="J81" i="7" s="1"/>
  <c r="F81" i="7"/>
  <c r="G81" i="7" s="1"/>
  <c r="D81" i="7"/>
  <c r="C81" i="7"/>
  <c r="J80" i="7"/>
  <c r="I80" i="7"/>
  <c r="F80" i="7"/>
  <c r="G80" i="7" s="1"/>
  <c r="C80" i="7"/>
  <c r="D80" i="7" s="1"/>
  <c r="J79" i="7"/>
  <c r="I79" i="7"/>
  <c r="G79" i="7"/>
  <c r="F79" i="7"/>
  <c r="C79" i="7"/>
  <c r="D79" i="7" s="1"/>
  <c r="J78" i="7"/>
  <c r="I78" i="7"/>
  <c r="G78" i="7"/>
  <c r="F78" i="7"/>
  <c r="D78" i="7"/>
  <c r="C78" i="7"/>
  <c r="I77" i="7"/>
  <c r="J77" i="7" s="1"/>
  <c r="F77" i="7"/>
  <c r="G77" i="7" s="1"/>
  <c r="D77" i="7"/>
  <c r="C77" i="7"/>
  <c r="J76" i="7"/>
  <c r="I76" i="7"/>
  <c r="F76" i="7"/>
  <c r="G76" i="7" s="1"/>
  <c r="D76" i="7"/>
  <c r="C76" i="7"/>
  <c r="J75" i="7"/>
  <c r="I75" i="7"/>
  <c r="G75" i="7"/>
  <c r="F75" i="7"/>
  <c r="C75" i="7"/>
  <c r="D75" i="7" s="1"/>
  <c r="J74" i="7"/>
  <c r="I74" i="7"/>
  <c r="G74" i="7"/>
  <c r="F74" i="7"/>
  <c r="D74" i="7"/>
  <c r="C74" i="7"/>
  <c r="I73" i="7"/>
  <c r="J73" i="7" s="1"/>
  <c r="F73" i="7"/>
  <c r="G73" i="7" s="1"/>
  <c r="D73" i="7"/>
  <c r="C73" i="7"/>
  <c r="J72" i="7"/>
  <c r="I72" i="7"/>
  <c r="F72" i="7"/>
  <c r="G72" i="7" s="1"/>
  <c r="D72" i="7"/>
  <c r="C72" i="7"/>
  <c r="J71" i="7"/>
  <c r="I71" i="7"/>
  <c r="G71" i="7"/>
  <c r="F71" i="7"/>
  <c r="C71" i="7"/>
  <c r="D71" i="7" s="1"/>
  <c r="I70" i="7"/>
  <c r="J70" i="7" s="1"/>
  <c r="G70" i="7"/>
  <c r="F70" i="7"/>
  <c r="D70" i="7"/>
  <c r="C70" i="7"/>
  <c r="I69" i="7"/>
  <c r="J69" i="7" s="1"/>
  <c r="F69" i="7"/>
  <c r="G69" i="7" s="1"/>
  <c r="D69" i="7"/>
  <c r="C69" i="7"/>
  <c r="J68" i="7"/>
  <c r="I68" i="7"/>
  <c r="F68" i="7"/>
  <c r="G68" i="7" s="1"/>
  <c r="D68" i="7"/>
  <c r="C68" i="7"/>
  <c r="J67" i="7"/>
  <c r="I67" i="7"/>
  <c r="G67" i="7"/>
  <c r="F67" i="7"/>
  <c r="C67" i="7"/>
  <c r="D67" i="7" s="1"/>
  <c r="I66" i="7"/>
  <c r="J66" i="7" s="1"/>
  <c r="G66" i="7"/>
  <c r="F66" i="7"/>
  <c r="D66" i="7"/>
  <c r="C66" i="7"/>
  <c r="I65" i="7"/>
  <c r="J65" i="7" s="1"/>
  <c r="G65" i="7"/>
  <c r="F65" i="7"/>
  <c r="D65" i="7"/>
  <c r="C65" i="7"/>
  <c r="J64" i="7"/>
  <c r="I64" i="7"/>
  <c r="F64" i="7"/>
  <c r="G64" i="7" s="1"/>
  <c r="D64" i="7"/>
  <c r="C64" i="7"/>
  <c r="J63" i="7"/>
  <c r="I63" i="7"/>
  <c r="G63" i="7"/>
  <c r="F63" i="7"/>
  <c r="C63" i="7"/>
  <c r="D63" i="7" s="1"/>
  <c r="I62" i="7"/>
  <c r="J62" i="7" s="1"/>
  <c r="G62" i="7"/>
  <c r="F62" i="7"/>
  <c r="D62" i="7"/>
  <c r="C62" i="7"/>
  <c r="I61" i="7"/>
  <c r="J61" i="7" s="1"/>
  <c r="G61" i="7"/>
  <c r="F61" i="7"/>
  <c r="D61" i="7"/>
  <c r="C61" i="7"/>
  <c r="J60" i="7"/>
  <c r="I60" i="7"/>
  <c r="F60" i="7"/>
  <c r="G60" i="7" s="1"/>
  <c r="C60" i="7"/>
  <c r="D60" i="7" s="1"/>
  <c r="J59" i="7"/>
  <c r="I59" i="7"/>
  <c r="G59" i="7"/>
  <c r="F59" i="7"/>
  <c r="C59" i="7"/>
  <c r="D59" i="7" s="1"/>
  <c r="I58" i="7"/>
  <c r="J58" i="7" s="1"/>
  <c r="G58" i="7"/>
  <c r="F58" i="7"/>
  <c r="D58" i="7"/>
  <c r="C58" i="7"/>
  <c r="I57" i="7"/>
  <c r="J57" i="7" s="1"/>
  <c r="G57" i="7"/>
  <c r="F57" i="7"/>
  <c r="D57" i="7"/>
  <c r="C57" i="7"/>
  <c r="J56" i="7"/>
  <c r="I56" i="7"/>
  <c r="F56" i="7"/>
  <c r="G56" i="7" s="1"/>
  <c r="C56" i="7"/>
  <c r="D56" i="7" s="1"/>
  <c r="J55" i="7"/>
  <c r="I55" i="7"/>
  <c r="G55" i="7"/>
  <c r="F55" i="7"/>
  <c r="C55" i="7"/>
  <c r="D55" i="7" s="1"/>
  <c r="J54" i="7"/>
  <c r="I54" i="7"/>
  <c r="G54" i="7"/>
  <c r="F54" i="7"/>
  <c r="D54" i="7"/>
  <c r="C54" i="7"/>
  <c r="I53" i="7"/>
  <c r="J53" i="7" s="1"/>
  <c r="G53" i="7"/>
  <c r="F53" i="7"/>
  <c r="D53" i="7"/>
  <c r="C53" i="7"/>
  <c r="J52" i="7"/>
  <c r="I52" i="7"/>
  <c r="F52" i="7"/>
  <c r="G52" i="7" s="1"/>
  <c r="C52" i="7"/>
  <c r="D52" i="7" s="1"/>
  <c r="J51" i="7"/>
  <c r="I51" i="7"/>
  <c r="G51" i="7"/>
  <c r="F51" i="7"/>
  <c r="C51" i="7"/>
  <c r="D51" i="7" s="1"/>
  <c r="J50" i="7"/>
  <c r="I50" i="7"/>
  <c r="G50" i="7"/>
  <c r="F50" i="7"/>
  <c r="D50" i="7"/>
  <c r="C50" i="7"/>
  <c r="I49" i="7"/>
  <c r="J49" i="7" s="1"/>
  <c r="F49" i="7"/>
  <c r="G49" i="7" s="1"/>
  <c r="C49" i="7"/>
  <c r="D49" i="7" s="1"/>
  <c r="J48" i="7"/>
  <c r="I48" i="7"/>
  <c r="F48" i="7"/>
  <c r="G48" i="7" s="1"/>
  <c r="C48" i="7"/>
  <c r="D48" i="7" s="1"/>
  <c r="J47" i="7"/>
  <c r="I47" i="7"/>
  <c r="G47" i="7"/>
  <c r="F47" i="7"/>
  <c r="C47" i="7"/>
  <c r="D47" i="7" s="1"/>
  <c r="J46" i="7"/>
  <c r="I46" i="7"/>
  <c r="F46" i="7"/>
  <c r="G46" i="7" s="1"/>
  <c r="D46" i="7"/>
  <c r="C46" i="7"/>
  <c r="I45" i="7"/>
  <c r="J45" i="7" s="1"/>
  <c r="F45" i="7"/>
  <c r="G45" i="7" s="1"/>
  <c r="C45" i="7"/>
  <c r="D45" i="7" s="1"/>
  <c r="J44" i="7"/>
  <c r="I44" i="7"/>
  <c r="F44" i="7"/>
  <c r="G44" i="7" s="1"/>
  <c r="D44" i="7"/>
  <c r="C44" i="7"/>
  <c r="J43" i="7"/>
  <c r="I43" i="7"/>
  <c r="G43" i="7"/>
  <c r="F43" i="7"/>
  <c r="C43" i="7"/>
  <c r="D43" i="7" s="1"/>
  <c r="J42" i="7"/>
  <c r="I42" i="7"/>
  <c r="F42" i="7"/>
  <c r="G42" i="7" s="1"/>
  <c r="D42" i="7"/>
  <c r="C42" i="7"/>
  <c r="I41" i="7"/>
  <c r="J41" i="7" s="1"/>
  <c r="F41" i="7"/>
  <c r="G41" i="7" s="1"/>
  <c r="D41" i="7"/>
  <c r="C41" i="7"/>
  <c r="J40" i="7"/>
  <c r="I40" i="7"/>
  <c r="F40" i="7"/>
  <c r="G40" i="7" s="1"/>
  <c r="D40" i="7"/>
  <c r="C40" i="7"/>
  <c r="J39" i="7"/>
  <c r="I39" i="7"/>
  <c r="G39" i="7"/>
  <c r="F39" i="7"/>
  <c r="C39" i="7"/>
  <c r="D39" i="7" s="1"/>
  <c r="I38" i="7"/>
  <c r="J38" i="7" s="1"/>
  <c r="F38" i="7"/>
  <c r="G38" i="7" s="1"/>
  <c r="D38" i="7"/>
  <c r="C38" i="7"/>
  <c r="I37" i="7"/>
  <c r="J37" i="7" s="1"/>
  <c r="F37" i="7"/>
  <c r="G37" i="7" s="1"/>
  <c r="D37" i="7"/>
  <c r="C37" i="7"/>
  <c r="J36" i="7"/>
  <c r="I36" i="7"/>
  <c r="F36" i="7"/>
  <c r="G36" i="7" s="1"/>
  <c r="D36" i="7"/>
  <c r="C36" i="7"/>
  <c r="I35" i="7"/>
  <c r="J35" i="7" s="1"/>
  <c r="G35" i="7"/>
  <c r="F35" i="7"/>
  <c r="C35" i="7"/>
  <c r="D35" i="7" s="1"/>
  <c r="I34" i="7"/>
  <c r="J34" i="7" s="1"/>
  <c r="F34" i="7"/>
  <c r="G34" i="7" s="1"/>
  <c r="D34" i="7"/>
  <c r="C34" i="7"/>
  <c r="I33" i="7"/>
  <c r="J33" i="7" s="1"/>
  <c r="G33" i="7"/>
  <c r="F33" i="7"/>
  <c r="D33" i="7"/>
  <c r="C33" i="7"/>
  <c r="J32" i="7"/>
  <c r="I32" i="7"/>
  <c r="F32" i="7"/>
  <c r="G32" i="7" s="1"/>
  <c r="D32" i="7"/>
  <c r="C32" i="7"/>
  <c r="I31" i="7"/>
  <c r="J31" i="7" s="1"/>
  <c r="G31" i="7"/>
  <c r="F31" i="7"/>
  <c r="C31" i="7"/>
  <c r="D31" i="7" s="1"/>
  <c r="I30" i="7"/>
  <c r="J30" i="7" s="1"/>
  <c r="G30" i="7"/>
  <c r="F30" i="7"/>
  <c r="D30" i="7"/>
  <c r="C30" i="7"/>
  <c r="I29" i="7"/>
  <c r="J29" i="7" s="1"/>
  <c r="G29" i="7"/>
  <c r="F29" i="7"/>
  <c r="D29" i="7"/>
  <c r="C29" i="7"/>
  <c r="J28" i="7"/>
  <c r="I28" i="7"/>
  <c r="F28" i="7"/>
  <c r="G28" i="7" s="1"/>
  <c r="C28" i="7"/>
  <c r="D28" i="7" s="1"/>
  <c r="I27" i="7"/>
  <c r="J27" i="7" s="1"/>
  <c r="G27" i="7"/>
  <c r="F27" i="7"/>
  <c r="C27" i="7"/>
  <c r="D27" i="7" s="1"/>
  <c r="I26" i="7"/>
  <c r="J26" i="7" s="1"/>
  <c r="G26" i="7"/>
  <c r="F26" i="7"/>
  <c r="D26" i="7"/>
  <c r="C26" i="7"/>
  <c r="I25" i="7"/>
  <c r="J25" i="7" s="1"/>
  <c r="G25" i="7"/>
  <c r="F25" i="7"/>
  <c r="C25" i="7"/>
  <c r="D25" i="7" s="1"/>
  <c r="J24" i="7"/>
  <c r="I24" i="7"/>
  <c r="F24" i="7"/>
  <c r="G24" i="7" s="1"/>
  <c r="C24" i="7"/>
  <c r="D24" i="7" s="1"/>
  <c r="I23" i="7"/>
  <c r="J23" i="7" s="1"/>
  <c r="G23" i="7"/>
  <c r="F23" i="7"/>
  <c r="C23" i="7"/>
  <c r="D23" i="7" s="1"/>
  <c r="J22" i="7"/>
  <c r="I22" i="7"/>
  <c r="G22" i="7"/>
  <c r="F22" i="7"/>
  <c r="D22" i="7"/>
  <c r="C22" i="7"/>
  <c r="I21" i="7"/>
  <c r="J21" i="7" s="1"/>
  <c r="G21" i="7"/>
  <c r="F21" i="7"/>
  <c r="C21" i="7"/>
  <c r="D21" i="7" s="1"/>
  <c r="J20" i="7"/>
  <c r="I20" i="7"/>
  <c r="F20" i="7"/>
  <c r="G20" i="7" s="1"/>
  <c r="C20" i="7"/>
  <c r="D20" i="7" s="1"/>
  <c r="J19" i="7"/>
  <c r="I19" i="7"/>
  <c r="G19" i="7"/>
  <c r="F19" i="7"/>
  <c r="C19" i="7"/>
  <c r="D19" i="7" s="1"/>
  <c r="J18" i="7"/>
  <c r="I18" i="7"/>
  <c r="G18" i="7"/>
  <c r="F18" i="7"/>
  <c r="D18" i="7"/>
  <c r="C18" i="7"/>
  <c r="I17" i="7"/>
  <c r="J17" i="7" s="1"/>
  <c r="F17" i="7"/>
  <c r="G17" i="7" s="1"/>
  <c r="C17" i="7"/>
  <c r="D17" i="7" s="1"/>
  <c r="J16" i="7"/>
  <c r="I16" i="7"/>
  <c r="F16" i="7"/>
  <c r="G16" i="7" s="1"/>
  <c r="C16" i="7"/>
  <c r="D16" i="7" s="1"/>
  <c r="J15" i="7"/>
  <c r="I15" i="7"/>
  <c r="G15" i="7"/>
  <c r="F15" i="7"/>
  <c r="C15" i="7"/>
  <c r="D15" i="7" s="1"/>
  <c r="J14" i="7"/>
  <c r="I14" i="7"/>
  <c r="F14" i="7"/>
  <c r="G14" i="7" s="1"/>
  <c r="D14" i="7"/>
  <c r="C14" i="7"/>
  <c r="I13" i="7"/>
  <c r="J13" i="7" s="1"/>
  <c r="F13" i="7"/>
  <c r="G13" i="7" s="1"/>
  <c r="C13" i="7"/>
  <c r="D13" i="7" s="1"/>
  <c r="J12" i="7"/>
  <c r="I12" i="7"/>
  <c r="F12" i="7"/>
  <c r="G12" i="7" s="1"/>
  <c r="D12" i="7"/>
  <c r="C12" i="7"/>
  <c r="J11" i="7"/>
  <c r="I11" i="7"/>
  <c r="G11" i="7"/>
  <c r="F11" i="7"/>
  <c r="C11" i="7"/>
  <c r="D11" i="7" s="1"/>
  <c r="I12" i="8"/>
  <c r="J12" i="8"/>
  <c r="I13" i="8"/>
  <c r="J13" i="8" s="1"/>
  <c r="I14" i="8"/>
  <c r="J14" i="8"/>
  <c r="I15" i="8"/>
  <c r="J15" i="8"/>
  <c r="I16" i="8"/>
  <c r="J16" i="8"/>
  <c r="I17" i="8"/>
  <c r="J17" i="8" s="1"/>
  <c r="I18" i="8"/>
  <c r="J18" i="8"/>
  <c r="I19" i="8"/>
  <c r="J19" i="8"/>
  <c r="I20" i="8"/>
  <c r="J20" i="8"/>
  <c r="I21" i="8"/>
  <c r="J21" i="8" s="1"/>
  <c r="I22" i="8"/>
  <c r="J22" i="8"/>
  <c r="I23" i="8"/>
  <c r="J23" i="8"/>
  <c r="I24" i="8"/>
  <c r="J24" i="8"/>
  <c r="I25" i="8"/>
  <c r="J25" i="8" s="1"/>
  <c r="I26" i="8"/>
  <c r="J26" i="8"/>
  <c r="I27" i="8"/>
  <c r="J27" i="8"/>
  <c r="I28" i="8"/>
  <c r="J28" i="8"/>
  <c r="I29" i="8"/>
  <c r="J29" i="8" s="1"/>
  <c r="I30" i="8"/>
  <c r="J30" i="8"/>
  <c r="I31" i="8"/>
  <c r="J31" i="8"/>
  <c r="I32" i="8"/>
  <c r="J32" i="8"/>
  <c r="I33" i="8"/>
  <c r="J33" i="8" s="1"/>
  <c r="I34" i="8"/>
  <c r="J34" i="8"/>
  <c r="I35" i="8"/>
  <c r="J35" i="8"/>
  <c r="I36" i="8"/>
  <c r="J36" i="8"/>
  <c r="I37" i="8"/>
  <c r="J37" i="8" s="1"/>
  <c r="I38" i="8"/>
  <c r="J38" i="8"/>
  <c r="I39" i="8"/>
  <c r="J39" i="8"/>
  <c r="I40" i="8"/>
  <c r="J40" i="8"/>
  <c r="I41" i="8"/>
  <c r="J41" i="8" s="1"/>
  <c r="I42" i="8"/>
  <c r="J42" i="8"/>
  <c r="I43" i="8"/>
  <c r="J43" i="8"/>
  <c r="I44" i="8"/>
  <c r="J44" i="8"/>
  <c r="I45" i="8"/>
  <c r="J45" i="8" s="1"/>
  <c r="I46" i="8"/>
  <c r="J46" i="8"/>
  <c r="I47" i="8"/>
  <c r="J47" i="8"/>
  <c r="I48" i="8"/>
  <c r="J48" i="8"/>
  <c r="I49" i="8"/>
  <c r="J49" i="8" s="1"/>
  <c r="I50" i="8"/>
  <c r="J50" i="8"/>
  <c r="I51" i="8"/>
  <c r="J51" i="8"/>
  <c r="I52" i="8"/>
  <c r="J52" i="8"/>
  <c r="I53" i="8"/>
  <c r="J53" i="8" s="1"/>
  <c r="I54" i="8"/>
  <c r="J54" i="8"/>
  <c r="I55" i="8"/>
  <c r="J55" i="8"/>
  <c r="I56" i="8"/>
  <c r="J56" i="8"/>
  <c r="I57" i="8"/>
  <c r="J57" i="8" s="1"/>
  <c r="I58" i="8"/>
  <c r="J58" i="8"/>
  <c r="I59" i="8"/>
  <c r="J59" i="8"/>
  <c r="I60" i="8"/>
  <c r="J60" i="8"/>
  <c r="I61" i="8"/>
  <c r="J61" i="8" s="1"/>
  <c r="I62" i="8"/>
  <c r="J62" i="8"/>
  <c r="I63" i="8"/>
  <c r="J63" i="8"/>
  <c r="I64" i="8"/>
  <c r="J64" i="8"/>
  <c r="I65" i="8"/>
  <c r="J65" i="8" s="1"/>
  <c r="I66" i="8"/>
  <c r="J66" i="8"/>
  <c r="I67" i="8"/>
  <c r="J67" i="8"/>
  <c r="I68" i="8"/>
  <c r="J68" i="8"/>
  <c r="I69" i="8"/>
  <c r="J69" i="8" s="1"/>
  <c r="I70" i="8"/>
  <c r="J70" i="8"/>
  <c r="I71" i="8"/>
  <c r="J71" i="8"/>
  <c r="I72" i="8"/>
  <c r="J72" i="8"/>
  <c r="I73" i="8"/>
  <c r="J73" i="8" s="1"/>
  <c r="I74" i="8"/>
  <c r="J74" i="8"/>
  <c r="I75" i="8"/>
  <c r="J75" i="8"/>
  <c r="I76" i="8"/>
  <c r="J76" i="8"/>
  <c r="I77" i="8"/>
  <c r="J77" i="8" s="1"/>
  <c r="I78" i="8"/>
  <c r="J78" i="8"/>
  <c r="I79" i="8"/>
  <c r="J79" i="8"/>
  <c r="I80" i="8"/>
  <c r="J80" i="8"/>
  <c r="I81" i="8"/>
  <c r="J81" i="8" s="1"/>
  <c r="I82" i="8"/>
  <c r="J82" i="8"/>
  <c r="I83" i="8"/>
  <c r="J83" i="8"/>
  <c r="I84" i="8"/>
  <c r="J84" i="8"/>
  <c r="I85" i="8"/>
  <c r="J85" i="8"/>
  <c r="I86" i="8"/>
  <c r="J86" i="8"/>
  <c r="I87" i="8"/>
  <c r="J87" i="8"/>
  <c r="I88" i="8"/>
  <c r="J88" i="8"/>
  <c r="I89" i="8"/>
  <c r="J89" i="8"/>
  <c r="I90" i="8"/>
  <c r="J90" i="8"/>
  <c r="I91" i="8"/>
  <c r="J91" i="8"/>
  <c r="I92" i="8"/>
  <c r="J92" i="8"/>
  <c r="I93" i="8"/>
  <c r="J93" i="8"/>
  <c r="I94" i="8"/>
  <c r="J94" i="8"/>
  <c r="I95" i="8"/>
  <c r="J95" i="8"/>
  <c r="I96" i="8"/>
  <c r="J96" i="8"/>
  <c r="I97" i="8"/>
  <c r="J97" i="8"/>
  <c r="I98" i="8"/>
  <c r="J98" i="8"/>
  <c r="I99" i="8"/>
  <c r="J99" i="8"/>
  <c r="I100" i="8"/>
  <c r="J100" i="8"/>
  <c r="I101" i="8"/>
  <c r="J101" i="8"/>
  <c r="I102" i="8"/>
  <c r="J102" i="8"/>
  <c r="I103" i="8"/>
  <c r="J103" i="8"/>
  <c r="I104" i="8"/>
  <c r="J104" i="8"/>
  <c r="I105" i="8"/>
  <c r="J105" i="8"/>
  <c r="I106" i="8"/>
  <c r="J106" i="8"/>
  <c r="I107" i="8"/>
  <c r="J107" i="8"/>
  <c r="I108" i="8"/>
  <c r="J108" i="8"/>
  <c r="I109" i="8"/>
  <c r="J109" i="8"/>
  <c r="I110" i="8"/>
  <c r="J110" i="8"/>
  <c r="I111" i="8"/>
  <c r="J111" i="8"/>
  <c r="I112" i="8"/>
  <c r="J112" i="8"/>
  <c r="I113" i="8"/>
  <c r="J113" i="8"/>
  <c r="I114" i="8"/>
  <c r="J114" i="8"/>
  <c r="I115" i="8"/>
  <c r="J115" i="8"/>
  <c r="I116" i="8"/>
  <c r="J116" i="8"/>
  <c r="I117" i="8"/>
  <c r="J117" i="8"/>
  <c r="I118" i="8"/>
  <c r="J118" i="8"/>
  <c r="I119" i="8"/>
  <c r="J119" i="8"/>
  <c r="I120" i="8"/>
  <c r="J120" i="8"/>
  <c r="I121" i="8"/>
  <c r="J121" i="8"/>
  <c r="I122" i="8"/>
  <c r="J122" i="8"/>
  <c r="I123" i="8"/>
  <c r="J123" i="8"/>
  <c r="J11" i="8"/>
  <c r="F12" i="8"/>
  <c r="G12" i="8"/>
  <c r="F13" i="8"/>
  <c r="G13" i="8" s="1"/>
  <c r="F14" i="8"/>
  <c r="G14" i="8"/>
  <c r="F15" i="8"/>
  <c r="G15" i="8"/>
  <c r="F16" i="8"/>
  <c r="G16" i="8"/>
  <c r="F17" i="8"/>
  <c r="G17" i="8"/>
  <c r="F18" i="8"/>
  <c r="G18" i="8"/>
  <c r="F19" i="8"/>
  <c r="G19" i="8"/>
  <c r="F20" i="8"/>
  <c r="G20" i="8"/>
  <c r="F21" i="8"/>
  <c r="G21" i="8"/>
  <c r="F22" i="8"/>
  <c r="G22" i="8"/>
  <c r="F23" i="8"/>
  <c r="G23" i="8"/>
  <c r="F24" i="8"/>
  <c r="G24" i="8"/>
  <c r="F25" i="8"/>
  <c r="G25" i="8"/>
  <c r="F26" i="8"/>
  <c r="G26" i="8"/>
  <c r="F27" i="8"/>
  <c r="G27" i="8"/>
  <c r="F28" i="8"/>
  <c r="G28" i="8"/>
  <c r="F29" i="8"/>
  <c r="G29" i="8"/>
  <c r="F30" i="8"/>
  <c r="G30" i="8"/>
  <c r="F31" i="8"/>
  <c r="G31" i="8"/>
  <c r="F32" i="8"/>
  <c r="G32" i="8"/>
  <c r="F33" i="8"/>
  <c r="G33" i="8"/>
  <c r="F34" i="8"/>
  <c r="G34" i="8"/>
  <c r="F35" i="8"/>
  <c r="G35" i="8"/>
  <c r="F36" i="8"/>
  <c r="G36" i="8"/>
  <c r="F37" i="8"/>
  <c r="G37" i="8"/>
  <c r="F38" i="8"/>
  <c r="G38" i="8"/>
  <c r="F39" i="8"/>
  <c r="G39" i="8"/>
  <c r="F40" i="8"/>
  <c r="G40" i="8"/>
  <c r="F41" i="8"/>
  <c r="G41" i="8"/>
  <c r="F42" i="8"/>
  <c r="G42" i="8"/>
  <c r="F43" i="8"/>
  <c r="G43" i="8"/>
  <c r="F44" i="8"/>
  <c r="G44" i="8"/>
  <c r="F45" i="8"/>
  <c r="G45" i="8"/>
  <c r="F46" i="8"/>
  <c r="G46" i="8"/>
  <c r="F47" i="8"/>
  <c r="G47" i="8"/>
  <c r="F48" i="8"/>
  <c r="G48" i="8"/>
  <c r="F49" i="8"/>
  <c r="G49" i="8"/>
  <c r="F50" i="8"/>
  <c r="G50" i="8"/>
  <c r="F51" i="8"/>
  <c r="G51" i="8"/>
  <c r="F52" i="8"/>
  <c r="G52" i="8"/>
  <c r="F53" i="8"/>
  <c r="G53" i="8"/>
  <c r="F54" i="8"/>
  <c r="G54" i="8"/>
  <c r="F55" i="8"/>
  <c r="G55" i="8"/>
  <c r="F56" i="8"/>
  <c r="G56" i="8"/>
  <c r="F57" i="8"/>
  <c r="G57" i="8"/>
  <c r="F58" i="8"/>
  <c r="G58" i="8"/>
  <c r="F59" i="8"/>
  <c r="G59" i="8"/>
  <c r="F60" i="8"/>
  <c r="G60" i="8"/>
  <c r="F61" i="8"/>
  <c r="G61" i="8"/>
  <c r="F62" i="8"/>
  <c r="G62" i="8"/>
  <c r="F63" i="8"/>
  <c r="G63" i="8"/>
  <c r="F64" i="8"/>
  <c r="G64" i="8"/>
  <c r="F65" i="8"/>
  <c r="G65" i="8"/>
  <c r="F66" i="8"/>
  <c r="G66" i="8"/>
  <c r="F67" i="8"/>
  <c r="G67" i="8"/>
  <c r="F68" i="8"/>
  <c r="G68" i="8"/>
  <c r="F69" i="8"/>
  <c r="G69" i="8"/>
  <c r="F70" i="8"/>
  <c r="G70" i="8"/>
  <c r="F71" i="8"/>
  <c r="G71" i="8"/>
  <c r="F72" i="8"/>
  <c r="G72" i="8"/>
  <c r="F73" i="8"/>
  <c r="G73" i="8"/>
  <c r="F74" i="8"/>
  <c r="G74" i="8"/>
  <c r="F75" i="8"/>
  <c r="G75" i="8"/>
  <c r="F76" i="8"/>
  <c r="G76" i="8"/>
  <c r="F77" i="8"/>
  <c r="G77" i="8"/>
  <c r="F78" i="8"/>
  <c r="G78" i="8"/>
  <c r="F79" i="8"/>
  <c r="G79" i="8"/>
  <c r="F80" i="8"/>
  <c r="G80" i="8"/>
  <c r="F81" i="8"/>
  <c r="G81" i="8"/>
  <c r="F82" i="8"/>
  <c r="G82" i="8"/>
  <c r="F83" i="8"/>
  <c r="G83" i="8"/>
  <c r="F84" i="8"/>
  <c r="G84" i="8"/>
  <c r="F85" i="8"/>
  <c r="G85" i="8"/>
  <c r="F86" i="8"/>
  <c r="G86" i="8"/>
  <c r="F87" i="8"/>
  <c r="G87" i="8"/>
  <c r="F88" i="8"/>
  <c r="G88" i="8"/>
  <c r="F89" i="8"/>
  <c r="G89" i="8"/>
  <c r="F90" i="8"/>
  <c r="G90" i="8"/>
  <c r="F91" i="8"/>
  <c r="G91" i="8"/>
  <c r="F92" i="8"/>
  <c r="G92" i="8"/>
  <c r="F93" i="8"/>
  <c r="G93" i="8"/>
  <c r="F94" i="8"/>
  <c r="G94" i="8"/>
  <c r="F95" i="8"/>
  <c r="G95" i="8"/>
  <c r="F96" i="8"/>
  <c r="G96" i="8"/>
  <c r="F97" i="8"/>
  <c r="G97" i="8"/>
  <c r="F98" i="8"/>
  <c r="G98" i="8"/>
  <c r="F99" i="8"/>
  <c r="G99" i="8"/>
  <c r="F100" i="8"/>
  <c r="G100" i="8"/>
  <c r="F101" i="8"/>
  <c r="G101" i="8"/>
  <c r="F102" i="8"/>
  <c r="G102" i="8"/>
  <c r="F103" i="8"/>
  <c r="G103" i="8"/>
  <c r="F104" i="8"/>
  <c r="G104" i="8"/>
  <c r="F105" i="8"/>
  <c r="G105" i="8"/>
  <c r="F106" i="8"/>
  <c r="G106" i="8"/>
  <c r="F107" i="8"/>
  <c r="G107" i="8"/>
  <c r="F108" i="8"/>
  <c r="G108" i="8"/>
  <c r="F109" i="8"/>
  <c r="G109" i="8"/>
  <c r="F110" i="8"/>
  <c r="G110" i="8"/>
  <c r="F111" i="8"/>
  <c r="G111" i="8"/>
  <c r="F112" i="8"/>
  <c r="G112" i="8"/>
  <c r="F113" i="8"/>
  <c r="G113" i="8"/>
  <c r="F114" i="8"/>
  <c r="G114" i="8"/>
  <c r="F115" i="8"/>
  <c r="G115" i="8"/>
  <c r="F116" i="8"/>
  <c r="G116" i="8"/>
  <c r="F117" i="8"/>
  <c r="G117" i="8"/>
  <c r="F118" i="8"/>
  <c r="G118" i="8"/>
  <c r="F119" i="8"/>
  <c r="G119" i="8"/>
  <c r="F120" i="8"/>
  <c r="G120" i="8"/>
  <c r="F121" i="8"/>
  <c r="G121" i="8"/>
  <c r="F122" i="8"/>
  <c r="G122" i="8"/>
  <c r="F123" i="8"/>
  <c r="G123" i="8"/>
  <c r="G11" i="8"/>
  <c r="F11" i="8"/>
  <c r="C12" i="8"/>
  <c r="D12" i="8"/>
  <c r="C13" i="8"/>
  <c r="D13" i="8"/>
  <c r="C14" i="8"/>
  <c r="D14" i="8"/>
  <c r="C15" i="8"/>
  <c r="D15" i="8"/>
  <c r="C16" i="8"/>
  <c r="D16" i="8"/>
  <c r="C17" i="8"/>
  <c r="D17" i="8"/>
  <c r="C18" i="8"/>
  <c r="D18" i="8"/>
  <c r="C19" i="8"/>
  <c r="D19" i="8"/>
  <c r="C20" i="8"/>
  <c r="D20" i="8"/>
  <c r="C21" i="8"/>
  <c r="D21" i="8"/>
  <c r="C22" i="8"/>
  <c r="D22" i="8"/>
  <c r="C23" i="8"/>
  <c r="D23" i="8"/>
  <c r="C24" i="8"/>
  <c r="D24" i="8"/>
  <c r="C25" i="8"/>
  <c r="D25" i="8"/>
  <c r="C26" i="8"/>
  <c r="D26" i="8"/>
  <c r="C27" i="8"/>
  <c r="D27" i="8"/>
  <c r="C28" i="8"/>
  <c r="D28" i="8"/>
  <c r="C29" i="8"/>
  <c r="D29" i="8"/>
  <c r="C30" i="8"/>
  <c r="D30" i="8"/>
  <c r="C31" i="8"/>
  <c r="D31" i="8"/>
  <c r="C32" i="8"/>
  <c r="D32" i="8"/>
  <c r="C33" i="8"/>
  <c r="D33" i="8"/>
  <c r="C34" i="8"/>
  <c r="D34" i="8"/>
  <c r="C35" i="8"/>
  <c r="D35" i="8"/>
  <c r="C36" i="8"/>
  <c r="D36" i="8"/>
  <c r="C37" i="8"/>
  <c r="D37" i="8"/>
  <c r="C38" i="8"/>
  <c r="D38" i="8"/>
  <c r="C39" i="8"/>
  <c r="D39" i="8"/>
  <c r="C40" i="8"/>
  <c r="D40" i="8"/>
  <c r="C41" i="8"/>
  <c r="D41" i="8"/>
  <c r="C42" i="8"/>
  <c r="D42" i="8"/>
  <c r="C43" i="8"/>
  <c r="D43" i="8"/>
  <c r="C44" i="8"/>
  <c r="D44" i="8"/>
  <c r="C45" i="8"/>
  <c r="D45" i="8"/>
  <c r="C46" i="8"/>
  <c r="D46" i="8"/>
  <c r="C47" i="8"/>
  <c r="D47" i="8"/>
  <c r="C48" i="8"/>
  <c r="D48" i="8"/>
  <c r="C49" i="8"/>
  <c r="D49" i="8"/>
  <c r="C50" i="8"/>
  <c r="D50" i="8"/>
  <c r="C51" i="8"/>
  <c r="D51" i="8"/>
  <c r="C52" i="8"/>
  <c r="D52" i="8"/>
  <c r="C53" i="8"/>
  <c r="D53" i="8"/>
  <c r="C54" i="8"/>
  <c r="D54" i="8"/>
  <c r="C55" i="8"/>
  <c r="D55" i="8"/>
  <c r="C56" i="8"/>
  <c r="D56" i="8"/>
  <c r="C57" i="8"/>
  <c r="D57" i="8"/>
  <c r="C58" i="8"/>
  <c r="D58" i="8"/>
  <c r="C59" i="8"/>
  <c r="D59" i="8"/>
  <c r="C60" i="8"/>
  <c r="D60" i="8"/>
  <c r="C61" i="8"/>
  <c r="D61" i="8"/>
  <c r="C62" i="8"/>
  <c r="D62" i="8"/>
  <c r="C63" i="8"/>
  <c r="D63" i="8"/>
  <c r="C64" i="8"/>
  <c r="D64" i="8"/>
  <c r="C65" i="8"/>
  <c r="D65" i="8"/>
  <c r="C66" i="8"/>
  <c r="D66" i="8"/>
  <c r="C67" i="8"/>
  <c r="D67" i="8"/>
  <c r="C68" i="8"/>
  <c r="D68" i="8"/>
  <c r="C69" i="8"/>
  <c r="D69" i="8"/>
  <c r="C70" i="8"/>
  <c r="D70" i="8"/>
  <c r="C71" i="8"/>
  <c r="D71" i="8"/>
  <c r="C72" i="8"/>
  <c r="D72" i="8"/>
  <c r="C73" i="8"/>
  <c r="D73" i="8"/>
  <c r="C74" i="8"/>
  <c r="D74" i="8"/>
  <c r="C75" i="8"/>
  <c r="D75" i="8"/>
  <c r="C76" i="8"/>
  <c r="D76" i="8"/>
  <c r="C77" i="8"/>
  <c r="D77" i="8"/>
  <c r="C78" i="8"/>
  <c r="D78" i="8"/>
  <c r="C79" i="8"/>
  <c r="D79" i="8"/>
  <c r="C80" i="8"/>
  <c r="D80" i="8"/>
  <c r="C81" i="8"/>
  <c r="D81" i="8"/>
  <c r="C82" i="8"/>
  <c r="D82" i="8"/>
  <c r="C83" i="8"/>
  <c r="D83" i="8"/>
  <c r="C84" i="8"/>
  <c r="D84" i="8"/>
  <c r="C85" i="8"/>
  <c r="D85" i="8"/>
  <c r="C86" i="8"/>
  <c r="D86" i="8"/>
  <c r="C87" i="8"/>
  <c r="D87" i="8"/>
  <c r="C88" i="8"/>
  <c r="D88" i="8"/>
  <c r="C89" i="8"/>
  <c r="D89" i="8"/>
  <c r="C90" i="8"/>
  <c r="D90" i="8"/>
  <c r="C91" i="8"/>
  <c r="D91" i="8"/>
  <c r="C92" i="8"/>
  <c r="D92" i="8"/>
  <c r="C93" i="8"/>
  <c r="D93" i="8"/>
  <c r="C94" i="8"/>
  <c r="D94" i="8"/>
  <c r="C95" i="8"/>
  <c r="D95" i="8"/>
  <c r="C96" i="8"/>
  <c r="D96" i="8"/>
  <c r="C97" i="8"/>
  <c r="D97" i="8"/>
  <c r="C98" i="8"/>
  <c r="D98" i="8"/>
  <c r="C99" i="8"/>
  <c r="D99" i="8"/>
  <c r="C100" i="8"/>
  <c r="D100" i="8"/>
  <c r="C101" i="8"/>
  <c r="D101" i="8"/>
  <c r="C102" i="8"/>
  <c r="D102" i="8"/>
  <c r="C103" i="8"/>
  <c r="D103" i="8"/>
  <c r="C104" i="8"/>
  <c r="D104" i="8"/>
  <c r="C105" i="8"/>
  <c r="D105" i="8"/>
  <c r="C106" i="8"/>
  <c r="D106" i="8"/>
  <c r="C107" i="8"/>
  <c r="D107" i="8"/>
  <c r="C108" i="8"/>
  <c r="D108" i="8"/>
  <c r="C109" i="8"/>
  <c r="D109" i="8"/>
  <c r="C110" i="8"/>
  <c r="D110" i="8"/>
  <c r="C111" i="8"/>
  <c r="D111" i="8"/>
  <c r="C112" i="8"/>
  <c r="D112" i="8"/>
  <c r="C113" i="8"/>
  <c r="D113" i="8"/>
  <c r="C114" i="8"/>
  <c r="D114" i="8"/>
  <c r="C115" i="8"/>
  <c r="D115" i="8"/>
  <c r="C116" i="8"/>
  <c r="D116" i="8"/>
  <c r="C117" i="8"/>
  <c r="D117" i="8"/>
  <c r="C118" i="8"/>
  <c r="D118" i="8"/>
  <c r="C119" i="8"/>
  <c r="D119" i="8"/>
  <c r="C120" i="8"/>
  <c r="D120" i="8"/>
  <c r="C121" i="8"/>
  <c r="D121" i="8"/>
  <c r="C122" i="8"/>
  <c r="D122" i="8"/>
  <c r="C123" i="8"/>
  <c r="D123" i="8"/>
  <c r="D11" i="8"/>
  <c r="C11" i="8"/>
  <c r="C15" i="6"/>
  <c r="C11" i="6"/>
  <c r="C10" i="6"/>
  <c r="C9" i="6"/>
  <c r="C12" i="6" l="1"/>
  <c r="C25" i="6"/>
  <c r="E2" i="13" s="1"/>
  <c r="C24" i="6" l="1"/>
  <c r="C27" i="6" s="1"/>
  <c r="E5" i="13"/>
  <c r="E6" i="13" l="1"/>
  <c r="E7" i="13" s="1"/>
  <c r="E9" i="13" l="1"/>
  <c r="C28" i="6" s="1"/>
  <c r="C29" i="6" s="1"/>
</calcChain>
</file>

<file path=xl/sharedStrings.xml><?xml version="1.0" encoding="utf-8"?>
<sst xmlns="http://schemas.openxmlformats.org/spreadsheetml/2006/main" count="115" uniqueCount="94">
  <si>
    <t>Reddito lordo secondo l'articolo 16 Legge tributaria (LT)</t>
  </si>
  <si>
    <t>Contributi sociali (AVS, AI, IPG, AD, AINP, LPP)</t>
  </si>
  <si>
    <t>Spese professionali (max 4'000 per UR)</t>
  </si>
  <si>
    <t>Pensioni alimentari pagate per (per figli ed ex-coniuge)</t>
  </si>
  <si>
    <t>-</t>
  </si>
  <si>
    <t>Pensioni alimentari</t>
  </si>
  <si>
    <t>Spese per interessi (max 3'000 per UR)</t>
  </si>
  <si>
    <t>RL</t>
  </si>
  <si>
    <t>CS</t>
  </si>
  <si>
    <t>SPPROF</t>
  </si>
  <si>
    <t>ALIM</t>
  </si>
  <si>
    <t>RD</t>
  </si>
  <si>
    <t>Sostanza netta</t>
  </si>
  <si>
    <t>SOST</t>
  </si>
  <si>
    <t>QSOST</t>
  </si>
  <si>
    <t>Quota sostanza netta (1/15)</t>
  </si>
  <si>
    <t>AdultI</t>
  </si>
  <si>
    <t>Giovani adulti</t>
  </si>
  <si>
    <t>Minorenni</t>
  </si>
  <si>
    <t>OMAX</t>
  </si>
  <si>
    <t>PMR</t>
  </si>
  <si>
    <t>SPINT</t>
  </si>
  <si>
    <t>Ulteriore sussidio annuo da iniziativa 10%</t>
  </si>
  <si>
    <t>Reddito lordo UR (unità di riferimento)</t>
  </si>
  <si>
    <t>Spesa per interessi (max 3'000 per UR)</t>
  </si>
  <si>
    <t>Premio medio di cassa malati 2024 dell'UR</t>
  </si>
  <si>
    <t>TOTALE premi di cassa malati 2024 UR</t>
  </si>
  <si>
    <t>1Sono imponibili tutti i proventi di un’attività dipendente, retta dal diritto privato o pubblico, compresi i proventi accessori, quali indennità per prestazioni straordinarie, provvigioni, assegni, premi di anzianità, gratificazioni, mance, tantièmes, vantaggi valutabili in denaro risultanti da partecipazioni di collaboratore e altri vantaggi valutabili in denaro</t>
  </si>
  <si>
    <t>Il REDDITO LORDO per il calcolo della RIPAM (RIduzione dei Premi Assicurazione Malattia)</t>
  </si>
  <si>
    <t>Contributi sociali (percentuale stimata da applicare al salario determinante)</t>
  </si>
  <si>
    <t>Contributi sociali obbligatori (AVS, AI, IPG, AD, AINP, LPP)</t>
  </si>
  <si>
    <t>Premio medio di riferimento 2024: adulto</t>
  </si>
  <si>
    <t>Premio medio di riferimento 2024: minorenne (0-18 anni)</t>
  </si>
  <si>
    <t>Premio medio di riferimento 2024: giovane adulto (18-25 anni)</t>
  </si>
  <si>
    <t>Spese di manutenzione immobili</t>
  </si>
  <si>
    <t>VLOC</t>
  </si>
  <si>
    <t>Contributi sociali (AVS) per pensionati</t>
  </si>
  <si>
    <t>Nel modello di calcolo viene applicato il metodo FORFETTARIO, pari al 10% del valore locativo per gli immobili di costruzione più recente (cioè meno di 10 anni), e al 20% del valore locativo per quelli più datati (cioè edificati prima del 2015). Per comodità si applica una via di mezzo: il 15% del valore locativo</t>
  </si>
  <si>
    <t>Spese di manutenzione dell'immobile</t>
  </si>
  <si>
    <t>Valore locativo</t>
  </si>
  <si>
    <t>SPIMMO</t>
  </si>
  <si>
    <t>Reddito imponibile</t>
  </si>
  <si>
    <t>Coniugati imposta x 1 anno</t>
  </si>
  <si>
    <t>Persone sole imposta x 1 anno</t>
  </si>
  <si>
    <t>Differenza (carico fiscale supplementare)</t>
  </si>
  <si>
    <t>Aumento imposte del 10%</t>
  </si>
  <si>
    <t>Aumento imposte del 20%</t>
  </si>
  <si>
    <t>Aumento imposte del 30%</t>
  </si>
  <si>
    <r>
      <t xml:space="preserve">SUSSIDIO ANNUO da iniziativa 10% </t>
    </r>
    <r>
      <rPr>
        <b/>
        <sz val="11"/>
        <color theme="1"/>
        <rFont val="Aptos Narrow"/>
        <family val="2"/>
        <scheme val="minor"/>
      </rPr>
      <t>(DIFFERENZA PMR - OMAX)</t>
    </r>
  </si>
  <si>
    <t>RDI</t>
  </si>
  <si>
    <r>
      <t xml:space="preserve">REDDITO DISPONIBILE INTEGRATO </t>
    </r>
    <r>
      <rPr>
        <i/>
        <sz val="16"/>
        <color rgb="FF006699"/>
        <rFont val="Aptos Narrow"/>
        <family val="2"/>
        <scheme val="minor"/>
      </rPr>
      <t>(RD + QSOST - SPINT)</t>
    </r>
  </si>
  <si>
    <t>Mediamente si può applicare un'aliquota tra il 12 e il 15% del salario determinante AVS</t>
  </si>
  <si>
    <t>È stabilito annualmente dal Consiglio di Stato. Per il 2024 ammonta a CHF 7'072</t>
  </si>
  <si>
    <t>È stabilito annualmente dal Consiglio di Stato. Per il 2024 ammonta a CHF 5'260</t>
  </si>
  <si>
    <t>È stabilito annualmente dal Consiglio di Stato. Per il 2024 ammonta a CHF 1'630</t>
  </si>
  <si>
    <r>
      <t xml:space="preserve">Il REDDITO LORDO per il calcolo della RIPAM è dato dalla somma di </t>
    </r>
    <r>
      <rPr>
        <b/>
        <sz val="11"/>
        <color rgb="FF990033"/>
        <rFont val="Aptos"/>
        <family val="2"/>
      </rPr>
      <t>TUTTI</t>
    </r>
    <r>
      <rPr>
        <sz val="11"/>
        <color rgb="FF990033"/>
        <rFont val="Aptos"/>
        <family val="2"/>
      </rPr>
      <t xml:space="preserve"> i redditi (compreso il valore locativo) a cui si aggiungono anche le SPESE PER LA MANUTENZIONE DEGLI IMMOBILI. In buona sostanza: dal MODULO 1 dell'annuale DICHIARAZIONE DELLE IMPOSTE si prende il dato che figura, ultima riga della SECONDA PAGINA, al punto </t>
    </r>
    <r>
      <rPr>
        <b/>
        <sz val="11"/>
        <color rgb="FF990033"/>
        <rFont val="Aptos"/>
        <family val="2"/>
      </rPr>
      <t>8 Totale dei redditi</t>
    </r>
    <r>
      <rPr>
        <sz val="11"/>
        <color rgb="FF990033"/>
        <rFont val="Aptos"/>
        <family val="2"/>
      </rPr>
      <t xml:space="preserve">, </t>
    </r>
    <r>
      <rPr>
        <b/>
        <i/>
        <sz val="11"/>
        <color rgb="FF990033"/>
        <rFont val="Aptos"/>
        <family val="2"/>
      </rPr>
      <t>casella 178</t>
    </r>
    <r>
      <rPr>
        <sz val="11"/>
        <color rgb="FF990033"/>
        <rFont val="Aptos"/>
        <family val="2"/>
      </rPr>
      <t xml:space="preserve"> e si </t>
    </r>
    <r>
      <rPr>
        <b/>
        <sz val="11"/>
        <color rgb="FF990033"/>
        <rFont val="Aptos"/>
        <family val="2"/>
      </rPr>
      <t>AGGIUNGE</t>
    </r>
    <r>
      <rPr>
        <sz val="11"/>
        <color rgb="FF990033"/>
        <rFont val="Aptos"/>
        <family val="2"/>
      </rPr>
      <t xml:space="preserve"> l'importo che, eventualmente, è stato inserito poche righe sopra nella </t>
    </r>
    <r>
      <rPr>
        <b/>
        <i/>
        <sz val="11"/>
        <color rgb="FF990033"/>
        <rFont val="Aptos"/>
        <family val="2"/>
      </rPr>
      <t>casella  730</t>
    </r>
    <r>
      <rPr>
        <sz val="11"/>
        <color rgb="FF990033"/>
        <rFont val="Aptos"/>
        <family val="2"/>
      </rPr>
      <t xml:space="preserve"> (corrispondente al punto </t>
    </r>
    <r>
      <rPr>
        <b/>
        <sz val="11"/>
        <color rgb="FF990033"/>
        <rFont val="Aptos"/>
        <family val="2"/>
      </rPr>
      <t>5.5 ./. Spese di manutenzione immobili</t>
    </r>
    <r>
      <rPr>
        <sz val="11"/>
        <color rgb="FF990033"/>
        <rFont val="Aptos"/>
        <family val="2"/>
      </rPr>
      <t xml:space="preserve">) </t>
    </r>
  </si>
  <si>
    <r>
      <t xml:space="preserve">Per la RIPAM fa stato l'ammontare riportato nelle caselle </t>
    </r>
    <r>
      <rPr>
        <b/>
        <sz val="11"/>
        <color rgb="FF7030A0"/>
        <rFont val="Aptos"/>
        <family val="2"/>
      </rPr>
      <t>200, 202 e 204</t>
    </r>
    <r>
      <rPr>
        <sz val="11"/>
        <color rgb="FF7030A0"/>
        <rFont val="Aptos"/>
        <family val="2"/>
      </rPr>
      <t xml:space="preserve"> a pagina 3 del modulo 1 della Dichiarazione d'imposta. Si tratta degli importi relativi alle assicurazioni sociali obbligatorie): AVS, AI, IPG, AD, Infortuni non professionali, LPP). Le prime, per i lavoratori dipendenti, si applicano sul salario determinante (AVS, AI, IPG: 5.3% ; AD: 1.1% ; AINP mediamente tra 1.6% e 2.2%); l'ultima, LPP o secondo pilastro, dipende da più fattori, ha un limite minimo ed uno massimo per quanto concerne la parte obbligatoria, ed è calcolata sul salario coordinato, inferiore al salario determinante di (nel 2025) CHF 26'460 (cioè i 7/8 della rendita massima semplice AVS pari a CHF 2'520 mensili).</t>
    </r>
  </si>
  <si>
    <r>
      <t xml:space="preserve">È il valore (a pagina 4 del modulo 1 della Dichiarazione d'imposta) riportato al </t>
    </r>
    <r>
      <rPr>
        <b/>
        <sz val="11"/>
        <color rgb="FF3333CC"/>
        <rFont val="Aptos"/>
        <family val="2"/>
      </rPr>
      <t>punto 34</t>
    </r>
    <r>
      <rPr>
        <sz val="11"/>
        <color rgb="FF3333CC"/>
        <rFont val="Aptos"/>
        <family val="2"/>
      </rPr>
      <t xml:space="preserve">, casella </t>
    </r>
    <r>
      <rPr>
        <b/>
        <sz val="11"/>
        <color rgb="FF3333CC"/>
        <rFont val="Aptos"/>
        <family val="2"/>
      </rPr>
      <t>330</t>
    </r>
  </si>
  <si>
    <r>
      <t xml:space="preserve">1.5% della sostanza netta. Un dato arbitrario (in effetti non c'è possibilità di riferirsi a dati concreti) che dovrebbe applicarsi ai DEBITI (soprattutto </t>
    </r>
    <r>
      <rPr>
        <b/>
        <sz val="11"/>
        <color rgb="FF3333CC"/>
        <rFont val="Aptos"/>
        <family val="2"/>
      </rPr>
      <t>privati</t>
    </r>
    <r>
      <rPr>
        <sz val="11"/>
        <color rgb="FF3333CC"/>
        <rFont val="Aptos"/>
        <family val="2"/>
      </rPr>
      <t>, legati con tutta probabilità all'immobile di proprietà). Una percentuale che, però, si avvicina ai tassi d'interesse ipotecari (ipoteca fissa tra 5 e 10 anni). Il calcolo è proporzionale all'ammontare del valore e il risultato non eccede il massimo annuo consentito di CHF 3'000 per UR</t>
    </r>
  </si>
  <si>
    <r>
      <t xml:space="preserve">Qui viene calcolato e preso in considerazione il </t>
    </r>
    <r>
      <rPr>
        <b/>
        <sz val="11"/>
        <color rgb="FFFF0000"/>
        <rFont val="Aptos"/>
        <family val="2"/>
      </rPr>
      <t xml:space="preserve">Reddito disponibile </t>
    </r>
    <r>
      <rPr>
        <b/>
        <i/>
        <u/>
        <sz val="11"/>
        <color rgb="FFFF0000"/>
        <rFont val="Aptos"/>
        <family val="2"/>
      </rPr>
      <t>INTEGRATO</t>
    </r>
    <r>
      <rPr>
        <sz val="11"/>
        <color rgb="FFFF0000"/>
        <rFont val="Aptos"/>
        <family val="2"/>
      </rPr>
      <t xml:space="preserve"> (così definito nell'iniziativa 10% e nello studio USTAT commissionato dal Consiglio di stato via IAS del DSS), che è IDENTICO al Reddito disponibile RIPAM con l'aggiunta dei PMR (i Premi medi malattia di riferimento)</t>
    </r>
  </si>
  <si>
    <t>Reddito disponibile integrato (RDI)</t>
  </si>
  <si>
    <t>Premio medio di riferimento 2024 (in CHF): giovane adulto (18-25 anni)</t>
  </si>
  <si>
    <t xml:space="preserve">Premio medio di riferimento 2024 (in CHF): adulto </t>
  </si>
  <si>
    <t>Premio medio di riferimento 2024 (in CHF): minorenne (0-18 anni)</t>
  </si>
  <si>
    <t>Assicurazione infortuni non professionali (AINP)</t>
  </si>
  <si>
    <t>Assicurazione infortuni non professionali per pensionali: premio mensile in CHF</t>
  </si>
  <si>
    <t>Per i salariati in età di riferimento vale una franchigia di 16'800 franchi all’anno, sui quali non sono da pagare contributi. Solo la parte di reddito che supera la franchigia è soggetta all’obbligo contributivo (solo AVS, AI, IPG ma non AD). Se una persona lavora per più datori di lavoro, la franchigia vale per ogni rapporto di lavoro.</t>
  </si>
  <si>
    <r>
      <t xml:space="preserve">REDDITO DISPONIBILE </t>
    </r>
    <r>
      <rPr>
        <b/>
        <sz val="11"/>
        <color rgb="FF006699"/>
        <rFont val="Aptos Narrow"/>
        <family val="2"/>
        <scheme val="minor"/>
      </rPr>
      <t>(RL + VLOC + SPIMMO - CS - SPPROF - ALIM)</t>
    </r>
  </si>
  <si>
    <t>Onere massimo annuale per premi di cassa malati (10% RDI)</t>
  </si>
  <si>
    <t>Premio medio di riferimento 2025: adulto</t>
  </si>
  <si>
    <t>Premio medio di riferimento 2025: giovane adulto (18-25 anni)</t>
  </si>
  <si>
    <t>Premio medio di riferimento 2025: minorenne (0-18 anni)</t>
  </si>
  <si>
    <t>Per il 2025 ammonta a CHF 7'678 (da calcolatore RIPAM in sito IAS)</t>
  </si>
  <si>
    <t>Per il 2025 ammonta a CHF 5'733 (da calcolatore RIPAM in sito IAS)</t>
  </si>
  <si>
    <t>Per il 2025 ammonta a CHF 1'755 (da calcolatore RIPAM in sito IAS)</t>
  </si>
  <si>
    <t>Persona sola</t>
  </si>
  <si>
    <t>Coppia senza figli</t>
  </si>
  <si>
    <t>Persona sola con un figlio</t>
  </si>
  <si>
    <t>Persona sola con due figli</t>
  </si>
  <si>
    <t>Persona sola con tre figli</t>
  </si>
  <si>
    <t>Coppia con un figlio</t>
  </si>
  <si>
    <t>Coppia con due figli</t>
  </si>
  <si>
    <t>Coppia con tre figli</t>
  </si>
  <si>
    <t>RDM</t>
  </si>
  <si>
    <t>IMPNOR</t>
  </si>
  <si>
    <t>IMPEFF</t>
  </si>
  <si>
    <t>CCF</t>
  </si>
  <si>
    <t>SALARIATO</t>
  </si>
  <si>
    <t>Composizione UR (unità di riferimento)</t>
  </si>
  <si>
    <t>Sussidio attuale RIPAM</t>
  </si>
  <si>
    <t>Redditi disponibili massimi (RDM), anno 2024, in CHF</t>
  </si>
  <si>
    <t>Per i pensionati (in effetti sarebbe: per quelli, lavoratori dipendenti, il cui orario lavorativo settimanale medio non supera 8 ore) non c'è obbligo di assicurazione contro gli infortuni non professionali. Ad ogni buon conto, qui, l'infortunio non professionale viene considerato. È comunque possibile stimare un importo mensile tra 30 e 40 franchi.</t>
  </si>
  <si>
    <t>Non si hanno né danno indicazioni numeriche. Per comodità la casella rimarrà VUOTA. Se, nel caso concreto, ci fossero importi signifca che il Reddito disponibile integrato (aggiornato) sarebbe inferiore a quello indicato nella simulazione</t>
  </si>
  <si>
    <t>Il limite massimo annuale per UR è fissato in CHF 4'000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</si>
</sst>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_ ;[Red]\-#,##0\ "/>
    <numFmt numFmtId="165" formatCode="#,##0_ ;\-#,##0\ "/>
    <numFmt numFmtId="166" formatCode="0.0%"/>
  </numFmts>
  <fonts count="52" x14ac:knownFonts="1">
    <font>
      <sz val="11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14"/>
      <color rgb="FF006699"/>
      <name val="Aptos Narrow"/>
      <family val="2"/>
      <scheme val="minor"/>
    </font>
    <font>
      <sz val="12"/>
      <color rgb="FF009999"/>
      <name val="Aptos Narrow"/>
      <family val="2"/>
      <scheme val="minor"/>
    </font>
    <font>
      <sz val="14"/>
      <color theme="5" tint="-0.249977111117893"/>
      <name val="Aptos Narrow"/>
      <family val="2"/>
      <scheme val="minor"/>
    </font>
    <font>
      <b/>
      <sz val="16"/>
      <color rgb="FF006699"/>
      <name val="Aptos Narrow"/>
      <family val="2"/>
      <scheme val="minor"/>
    </font>
    <font>
      <i/>
      <sz val="16"/>
      <color rgb="FF006699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2"/>
      <color theme="1"/>
      <name val="Aptos"/>
      <family val="2"/>
    </font>
    <font>
      <sz val="12"/>
      <color rgb="FFC00000"/>
      <name val="Aptos"/>
      <family val="2"/>
    </font>
    <font>
      <sz val="12"/>
      <color rgb="FF7030A0"/>
      <name val="Aptos"/>
      <family val="2"/>
    </font>
    <font>
      <b/>
      <sz val="14"/>
      <color rgb="FF006699"/>
      <name val="Aptos Narrow"/>
      <family val="2"/>
      <scheme val="minor"/>
    </font>
    <font>
      <sz val="12"/>
      <color rgb="FFFF0000"/>
      <name val="Aptos"/>
      <family val="2"/>
    </font>
    <font>
      <b/>
      <sz val="14"/>
      <color theme="1"/>
      <name val="Aptos Narrow"/>
      <family val="2"/>
      <scheme val="minor"/>
    </font>
    <font>
      <b/>
      <sz val="14"/>
      <color rgb="FF00B050"/>
      <name val="Aptos Narrow"/>
      <family val="2"/>
      <scheme val="minor"/>
    </font>
    <font>
      <sz val="11"/>
      <color rgb="FF0033CC"/>
      <name val="Aptos Narrow"/>
      <family val="2"/>
      <scheme val="minor"/>
    </font>
    <font>
      <sz val="11"/>
      <color rgb="FFA50021"/>
      <name val="Aptos Narrow"/>
      <family val="2"/>
      <scheme val="minor"/>
    </font>
    <font>
      <sz val="11"/>
      <color rgb="FF9900FF"/>
      <name val="Aptos Narrow"/>
      <family val="2"/>
      <scheme val="minor"/>
    </font>
    <font>
      <i/>
      <sz val="11"/>
      <color rgb="FF660033"/>
      <name val="Aptos"/>
      <family val="2"/>
    </font>
    <font>
      <sz val="11"/>
      <color theme="1"/>
      <name val="Aptos"/>
      <family val="2"/>
    </font>
    <font>
      <sz val="11"/>
      <color rgb="FF990033"/>
      <name val="Aptos"/>
      <family val="2"/>
    </font>
    <font>
      <b/>
      <sz val="11"/>
      <color rgb="FF990033"/>
      <name val="Aptos"/>
      <family val="2"/>
    </font>
    <font>
      <b/>
      <i/>
      <sz val="11"/>
      <color rgb="FF990033"/>
      <name val="Aptos"/>
      <family val="2"/>
    </font>
    <font>
      <sz val="11"/>
      <color rgb="FF993366"/>
      <name val="Aptos"/>
      <family val="2"/>
    </font>
    <font>
      <sz val="11"/>
      <color rgb="FF7030A0"/>
      <name val="Aptos"/>
      <family val="2"/>
    </font>
    <font>
      <b/>
      <sz val="11"/>
      <color rgb="FF7030A0"/>
      <name val="Aptos"/>
      <family val="2"/>
    </font>
    <font>
      <sz val="11"/>
      <color rgb="FF3333CC"/>
      <name val="Aptos"/>
      <family val="2"/>
    </font>
    <font>
      <b/>
      <sz val="11"/>
      <color rgb="FF3333CC"/>
      <name val="Aptos"/>
      <family val="2"/>
    </font>
    <font>
      <sz val="11"/>
      <color rgb="FFC00000"/>
      <name val="Aptos"/>
      <family val="2"/>
    </font>
    <font>
      <sz val="11"/>
      <color rgb="FFFF0000"/>
      <name val="Aptos"/>
      <family val="2"/>
    </font>
    <font>
      <b/>
      <sz val="11"/>
      <color rgb="FFFF0000"/>
      <name val="Aptos"/>
      <family val="2"/>
    </font>
    <font>
      <b/>
      <i/>
      <u/>
      <sz val="11"/>
      <color rgb="FFFF0000"/>
      <name val="Aptos"/>
      <family val="2"/>
    </font>
    <font>
      <b/>
      <sz val="16"/>
      <color rgb="FF00AC4E"/>
      <name val="Aptos Narrow"/>
      <family val="2"/>
      <scheme val="minor"/>
    </font>
    <font>
      <b/>
      <sz val="20"/>
      <color theme="1"/>
      <name val="Aptos Narrow"/>
      <family val="2"/>
      <scheme val="minor"/>
    </font>
    <font>
      <b/>
      <sz val="12"/>
      <color rgb="FF006699"/>
      <name val="Aptos Narrow"/>
      <family val="2"/>
      <scheme val="minor"/>
    </font>
    <font>
      <b/>
      <sz val="11"/>
      <color rgb="FF006699"/>
      <name val="Aptos Narrow"/>
      <family val="2"/>
      <scheme val="minor"/>
    </font>
    <font>
      <b/>
      <sz val="14"/>
      <color theme="5" tint="-0.249977111117893"/>
      <name val="Aptos Narrow"/>
      <family val="2"/>
      <scheme val="minor"/>
    </font>
    <font>
      <b/>
      <sz val="12"/>
      <color rgb="FF009999"/>
      <name val="Aptos Narrow"/>
      <family val="2"/>
      <scheme val="minor"/>
    </font>
    <font>
      <b/>
      <sz val="14"/>
      <color rgb="FF009999"/>
      <name val="Aptos Narrow"/>
      <family val="2"/>
      <scheme val="minor"/>
    </font>
    <font>
      <b/>
      <sz val="16"/>
      <color rgb="FF008000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2"/>
      <color theme="5" tint="-0.249977111117893"/>
      <name val="Aptos Narrow"/>
      <family val="2"/>
      <scheme val="minor"/>
    </font>
    <font>
      <sz val="12"/>
      <color theme="5" tint="-0.249977111117893"/>
      <name val="Aptos Narrow"/>
      <family val="2"/>
      <scheme val="minor"/>
    </font>
    <font>
      <i/>
      <sz val="11"/>
      <color rgb="FF8E0000"/>
      <name val="Aptos"/>
      <family val="2"/>
    </font>
    <font>
      <sz val="12"/>
      <color rgb="FF660066"/>
      <name val="Aptos Narrow"/>
      <family val="2"/>
      <scheme val="minor"/>
    </font>
    <font>
      <sz val="12"/>
      <color rgb="FF990099"/>
      <name val="Aptos Narrow"/>
      <family val="2"/>
      <scheme val="minor"/>
    </font>
    <font>
      <b/>
      <sz val="16"/>
      <color rgb="FF00B050"/>
      <name val="Aptos Narrow"/>
      <family val="2"/>
      <scheme val="minor"/>
    </font>
    <font>
      <sz val="12"/>
      <color rgb="FF006699"/>
      <name val="Aptos Narrow"/>
      <family val="2"/>
      <scheme val="minor"/>
    </font>
    <font>
      <b/>
      <sz val="16"/>
      <color theme="0"/>
      <name val="Aptos Narrow"/>
      <family val="2"/>
      <scheme val="minor"/>
    </font>
    <font>
      <b/>
      <sz val="12"/>
      <color rgb="FF660066"/>
      <name val="Aptos Narrow"/>
      <family val="2"/>
      <scheme val="minor"/>
    </font>
    <font>
      <b/>
      <sz val="12"/>
      <color rgb="FF990099"/>
      <name val="Aptos Narrow"/>
      <family val="2"/>
      <scheme val="minor"/>
    </font>
    <font>
      <b/>
      <sz val="16"/>
      <color theme="5" tint="-0.249977111117893"/>
      <name val="Aptos Narrow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E5FF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3F3"/>
        <bgColor indexed="64"/>
      </patternFill>
    </fill>
    <fill>
      <patternFill patternType="solid">
        <fgColor rgb="FFF9F7FF"/>
        <bgColor indexed="64"/>
      </patternFill>
    </fill>
    <fill>
      <patternFill patternType="solid">
        <fgColor rgb="FFF8FBFE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0000"/>
        <bgColor indexed="64"/>
      </patternFill>
    </fill>
  </fills>
  <borders count="17">
    <border>
      <left/>
      <right/>
      <top/>
      <bottom/>
      <diagonal/>
    </border>
    <border>
      <left style="double">
        <color rgb="FFC00000"/>
      </left>
      <right/>
      <top style="double">
        <color rgb="FFC00000"/>
      </top>
      <bottom/>
      <diagonal/>
    </border>
    <border>
      <left/>
      <right/>
      <top style="double">
        <color rgb="FFC00000"/>
      </top>
      <bottom/>
      <diagonal/>
    </border>
    <border>
      <left/>
      <right style="double">
        <color rgb="FFC00000"/>
      </right>
      <top style="double">
        <color rgb="FFC00000"/>
      </top>
      <bottom/>
      <diagonal/>
    </border>
    <border>
      <left style="double">
        <color rgb="FFC00000"/>
      </left>
      <right/>
      <top/>
      <bottom/>
      <diagonal/>
    </border>
    <border>
      <left/>
      <right style="double">
        <color rgb="FFC00000"/>
      </right>
      <top/>
      <bottom/>
      <diagonal/>
    </border>
    <border>
      <left style="double">
        <color rgb="FFC00000"/>
      </left>
      <right/>
      <top/>
      <bottom style="double">
        <color rgb="FFC00000"/>
      </bottom>
      <diagonal/>
    </border>
    <border>
      <left/>
      <right/>
      <top/>
      <bottom style="double">
        <color rgb="FFC00000"/>
      </bottom>
      <diagonal/>
    </border>
    <border>
      <left/>
      <right style="double">
        <color rgb="FFC00000"/>
      </right>
      <top/>
      <bottom style="double">
        <color rgb="FFC00000"/>
      </bottom>
      <diagonal/>
    </border>
    <border>
      <left style="double">
        <color rgb="FFFF9900"/>
      </left>
      <right style="double">
        <color rgb="FFFF9900"/>
      </right>
      <top style="double">
        <color rgb="FFFF9900"/>
      </top>
      <bottom style="double">
        <color rgb="FFFF9900"/>
      </bottom>
      <diagonal/>
    </border>
    <border>
      <left style="thick">
        <color rgb="FF00AC4E"/>
      </left>
      <right style="thick">
        <color rgb="FF00AC4E"/>
      </right>
      <top style="thick">
        <color rgb="FF00AC4E"/>
      </top>
      <bottom style="thick">
        <color rgb="FF00AC4E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134">
    <xf numFmtId="0" fontId="0" fillId="0" borderId="0" xfId="0"/>
    <xf numFmtId="0" fontId="8" fillId="0" borderId="0" xfId="0" applyFont="1" applyAlignment="1">
      <alignment vertical="top"/>
    </xf>
    <xf numFmtId="0" fontId="8" fillId="0" borderId="0" xfId="0" applyFont="1" applyAlignment="1">
      <alignment vertical="top" wrapText="1"/>
    </xf>
    <xf numFmtId="0" fontId="12" fillId="0" borderId="0" xfId="0" applyFont="1" applyAlignment="1">
      <alignment vertical="top" wrapText="1"/>
    </xf>
    <xf numFmtId="4" fontId="0" fillId="0" borderId="0" xfId="0" applyNumberFormat="1"/>
    <xf numFmtId="3" fontId="0" fillId="0" borderId="0" xfId="0" applyNumberFormat="1" applyAlignment="1">
      <alignment horizontal="center"/>
    </xf>
    <xf numFmtId="4" fontId="0" fillId="0" borderId="0" xfId="0" applyNumberFormat="1" applyAlignment="1">
      <alignment horizontal="center"/>
    </xf>
    <xf numFmtId="4" fontId="15" fillId="0" borderId="0" xfId="0" applyNumberFormat="1" applyFont="1"/>
    <xf numFmtId="0" fontId="16" fillId="0" borderId="0" xfId="0" applyFont="1"/>
    <xf numFmtId="0" fontId="17" fillId="0" borderId="0" xfId="0" applyFont="1"/>
    <xf numFmtId="3" fontId="0" fillId="0" borderId="0" xfId="0" applyNumberFormat="1" applyAlignment="1">
      <alignment horizontal="center" vertical="center" wrapText="1"/>
    </xf>
    <xf numFmtId="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" fontId="16" fillId="5" borderId="0" xfId="0" applyNumberFormat="1" applyFont="1" applyFill="1" applyAlignment="1">
      <alignment horizontal="center" vertical="center" wrapText="1"/>
    </xf>
    <xf numFmtId="4" fontId="16" fillId="5" borderId="0" xfId="0" applyNumberFormat="1" applyFont="1" applyFill="1"/>
    <xf numFmtId="4" fontId="17" fillId="6" borderId="0" xfId="0" applyNumberFormat="1" applyFont="1" applyFill="1" applyAlignment="1">
      <alignment horizontal="center" vertical="center" wrapText="1"/>
    </xf>
    <xf numFmtId="4" fontId="17" fillId="6" borderId="0" xfId="0" applyNumberFormat="1" applyFont="1" applyFill="1"/>
    <xf numFmtId="4" fontId="15" fillId="7" borderId="0" xfId="0" applyNumberFormat="1" applyFont="1" applyFill="1" applyAlignment="1">
      <alignment horizontal="center" vertical="center" wrapText="1"/>
    </xf>
    <xf numFmtId="4" fontId="15" fillId="7" borderId="0" xfId="0" applyNumberFormat="1" applyFont="1" applyFill="1"/>
    <xf numFmtId="4" fontId="17" fillId="0" borderId="0" xfId="0" applyNumberFormat="1" applyFont="1"/>
    <xf numFmtId="4" fontId="16" fillId="0" borderId="0" xfId="0" applyNumberFormat="1" applyFont="1"/>
    <xf numFmtId="0" fontId="8" fillId="0" borderId="0" xfId="0" applyFont="1" applyAlignment="1">
      <alignment horizontal="center" vertical="top" wrapText="1"/>
    </xf>
    <xf numFmtId="0" fontId="12" fillId="0" borderId="0" xfId="0" applyFont="1" applyAlignment="1">
      <alignment horizontal="center" vertical="top" wrapText="1"/>
    </xf>
    <xf numFmtId="0" fontId="19" fillId="0" borderId="0" xfId="0" applyFont="1" applyAlignment="1">
      <alignment vertical="top" wrapText="1"/>
    </xf>
    <xf numFmtId="0" fontId="19" fillId="0" borderId="0" xfId="0" applyFont="1" applyAlignment="1">
      <alignment horizontal="left" vertical="top" wrapText="1"/>
    </xf>
    <xf numFmtId="0" fontId="19" fillId="0" borderId="0" xfId="0" applyFont="1" applyAlignment="1">
      <alignment vertical="top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3" fontId="0" fillId="0" borderId="0" xfId="0" applyNumberFormat="1" applyAlignment="1" applyProtection="1">
      <alignment horizontal="center" vertical="center"/>
      <protection hidden="1"/>
    </xf>
    <xf numFmtId="4" fontId="0" fillId="0" borderId="0" xfId="0" applyNumberFormat="1" applyAlignment="1" applyProtection="1">
      <alignment horizontal="center" vertical="center"/>
      <protection hidden="1"/>
    </xf>
    <xf numFmtId="4" fontId="15" fillId="7" borderId="0" xfId="0" applyNumberFormat="1" applyFont="1" applyFill="1" applyAlignment="1" applyProtection="1">
      <alignment horizontal="center" vertical="center" wrapText="1"/>
      <protection hidden="1"/>
    </xf>
    <xf numFmtId="0" fontId="0" fillId="0" borderId="0" xfId="0" applyAlignment="1" applyProtection="1">
      <alignment horizontal="center" vertical="center" wrapText="1"/>
      <protection hidden="1"/>
    </xf>
    <xf numFmtId="4" fontId="17" fillId="6" borderId="0" xfId="0" applyNumberFormat="1" applyFont="1" applyFill="1" applyAlignment="1" applyProtection="1">
      <alignment horizontal="center" vertical="center" wrapText="1"/>
      <protection hidden="1"/>
    </xf>
    <xf numFmtId="4" fontId="16" fillId="5" borderId="0" xfId="0" applyNumberFormat="1" applyFont="1" applyFill="1" applyAlignment="1" applyProtection="1">
      <alignment horizontal="center" vertical="center" wrapText="1"/>
      <protection hidden="1"/>
    </xf>
    <xf numFmtId="3" fontId="0" fillId="0" borderId="0" xfId="0" applyNumberFormat="1" applyAlignment="1" applyProtection="1">
      <alignment horizontal="center" vertical="top"/>
      <protection hidden="1"/>
    </xf>
    <xf numFmtId="4" fontId="0" fillId="0" borderId="0" xfId="0" applyNumberFormat="1" applyAlignment="1" applyProtection="1">
      <alignment horizontal="center" vertical="top"/>
      <protection hidden="1"/>
    </xf>
    <xf numFmtId="4" fontId="15" fillId="0" borderId="0" xfId="0" applyNumberFormat="1" applyFont="1" applyProtection="1">
      <protection hidden="1"/>
    </xf>
    <xf numFmtId="0" fontId="0" fillId="0" borderId="0" xfId="0" applyProtection="1">
      <protection hidden="1"/>
    </xf>
    <xf numFmtId="0" fontId="17" fillId="0" borderId="0" xfId="0" applyFont="1" applyProtection="1">
      <protection hidden="1"/>
    </xf>
    <xf numFmtId="0" fontId="16" fillId="0" borderId="0" xfId="0" applyFont="1" applyProtection="1">
      <protection hidden="1"/>
    </xf>
    <xf numFmtId="4" fontId="15" fillId="7" borderId="0" xfId="0" applyNumberFormat="1" applyFont="1" applyFill="1" applyProtection="1">
      <protection hidden="1"/>
    </xf>
    <xf numFmtId="4" fontId="17" fillId="0" borderId="0" xfId="0" applyNumberFormat="1" applyFont="1" applyProtection="1">
      <protection hidden="1"/>
    </xf>
    <xf numFmtId="4" fontId="17" fillId="6" borderId="0" xfId="0" applyNumberFormat="1" applyFont="1" applyFill="1" applyProtection="1">
      <protection hidden="1"/>
    </xf>
    <xf numFmtId="4" fontId="16" fillId="0" borderId="0" xfId="0" applyNumberFormat="1" applyFont="1" applyProtection="1">
      <protection hidden="1"/>
    </xf>
    <xf numFmtId="4" fontId="16" fillId="5" borderId="0" xfId="0" applyNumberFormat="1" applyFont="1" applyFill="1" applyProtection="1">
      <protection hidden="1"/>
    </xf>
    <xf numFmtId="4" fontId="0" fillId="0" borderId="0" xfId="0" applyNumberFormat="1" applyProtection="1">
      <protection hidden="1"/>
    </xf>
    <xf numFmtId="0" fontId="10" fillId="0" borderId="0" xfId="0" applyFont="1" applyAlignment="1" applyProtection="1">
      <alignment horizontal="left" vertical="center" wrapText="1"/>
      <protection hidden="1"/>
    </xf>
    <xf numFmtId="9" fontId="10" fillId="0" borderId="0" xfId="0" applyNumberFormat="1" applyFont="1" applyAlignment="1" applyProtection="1">
      <alignment horizontal="center" vertical="center" wrapText="1"/>
      <protection hidden="1"/>
    </xf>
    <xf numFmtId="1" fontId="10" fillId="0" borderId="0" xfId="0" applyNumberFormat="1" applyFont="1" applyAlignment="1" applyProtection="1">
      <alignment horizontal="center" vertical="center" wrapText="1"/>
      <protection hidden="1"/>
    </xf>
    <xf numFmtId="0" fontId="8" fillId="0" borderId="0" xfId="0" applyFont="1" applyAlignment="1" applyProtection="1">
      <alignment horizontal="left" vertical="center" wrapText="1"/>
      <protection hidden="1"/>
    </xf>
    <xf numFmtId="0" fontId="8" fillId="0" borderId="0" xfId="0" applyFont="1" applyAlignment="1" applyProtection="1">
      <alignment horizontal="center" vertical="center" wrapText="1"/>
      <protection hidden="1"/>
    </xf>
    <xf numFmtId="0" fontId="9" fillId="0" borderId="0" xfId="0" applyFont="1" applyAlignment="1" applyProtection="1">
      <alignment horizontal="center" vertical="center" wrapText="1"/>
      <protection hidden="1"/>
    </xf>
    <xf numFmtId="0" fontId="18" fillId="0" borderId="0" xfId="0" applyFont="1" applyAlignment="1" applyProtection="1">
      <alignment vertical="top" wrapText="1"/>
      <protection hidden="1"/>
    </xf>
    <xf numFmtId="0" fontId="18" fillId="0" borderId="0" xfId="0" applyFont="1" applyAlignment="1" applyProtection="1">
      <alignment horizontal="left" vertical="top" wrapText="1"/>
      <protection hidden="1"/>
    </xf>
    <xf numFmtId="0" fontId="20" fillId="0" borderId="0" xfId="0" applyFont="1" applyAlignment="1" applyProtection="1">
      <alignment vertical="top" wrapText="1"/>
      <protection hidden="1"/>
    </xf>
    <xf numFmtId="0" fontId="20" fillId="0" borderId="0" xfId="0" applyFont="1" applyAlignment="1" applyProtection="1">
      <alignment horizontal="left" vertical="top" wrapText="1"/>
      <protection hidden="1"/>
    </xf>
    <xf numFmtId="0" fontId="23" fillId="0" borderId="0" xfId="0" applyFont="1" applyAlignment="1" applyProtection="1">
      <alignment vertical="top" wrapText="1"/>
      <protection hidden="1"/>
    </xf>
    <xf numFmtId="0" fontId="23" fillId="0" borderId="0" xfId="0" applyFont="1" applyAlignment="1" applyProtection="1">
      <alignment horizontal="left" vertical="top" wrapText="1"/>
      <protection hidden="1"/>
    </xf>
    <xf numFmtId="0" fontId="24" fillId="0" borderId="0" xfId="0" applyFont="1" applyAlignment="1" applyProtection="1">
      <alignment vertical="top" wrapText="1"/>
      <protection hidden="1"/>
    </xf>
    <xf numFmtId="0" fontId="24" fillId="0" borderId="0" xfId="0" applyFont="1" applyAlignment="1" applyProtection="1">
      <alignment horizontal="left" vertical="top" wrapText="1"/>
      <protection hidden="1"/>
    </xf>
    <xf numFmtId="9" fontId="24" fillId="0" borderId="0" xfId="0" applyNumberFormat="1" applyFont="1" applyAlignment="1" applyProtection="1">
      <alignment horizontal="left" vertical="top" wrapText="1"/>
      <protection hidden="1"/>
    </xf>
    <xf numFmtId="0" fontId="19" fillId="0" borderId="0" xfId="0" applyFont="1" applyAlignment="1" applyProtection="1">
      <alignment vertical="top" wrapText="1"/>
      <protection hidden="1"/>
    </xf>
    <xf numFmtId="0" fontId="19" fillId="0" borderId="0" xfId="0" applyFont="1" applyAlignment="1" applyProtection="1">
      <alignment horizontal="left" vertical="top" wrapText="1"/>
      <protection hidden="1"/>
    </xf>
    <xf numFmtId="0" fontId="26" fillId="0" borderId="0" xfId="0" applyFont="1" applyAlignment="1" applyProtection="1">
      <alignment vertical="top" wrapText="1"/>
      <protection hidden="1"/>
    </xf>
    <xf numFmtId="0" fontId="26" fillId="0" borderId="0" xfId="0" applyFont="1" applyAlignment="1" applyProtection="1">
      <alignment horizontal="left" vertical="top" wrapText="1"/>
      <protection hidden="1"/>
    </xf>
    <xf numFmtId="0" fontId="28" fillId="0" borderId="0" xfId="0" applyFont="1" applyAlignment="1" applyProtection="1">
      <alignment vertical="top" wrapText="1"/>
      <protection hidden="1"/>
    </xf>
    <xf numFmtId="0" fontId="28" fillId="0" borderId="0" xfId="0" applyFont="1" applyAlignment="1" applyProtection="1">
      <alignment horizontal="left" vertical="top" wrapText="1"/>
      <protection hidden="1"/>
    </xf>
    <xf numFmtId="0" fontId="29" fillId="0" borderId="0" xfId="0" applyFont="1" applyAlignment="1" applyProtection="1">
      <alignment vertical="top" wrapText="1"/>
      <protection hidden="1"/>
    </xf>
    <xf numFmtId="0" fontId="29" fillId="0" borderId="0" xfId="0" applyFont="1" applyAlignment="1" applyProtection="1">
      <alignment horizontal="left" vertical="top" wrapText="1"/>
      <protection hidden="1"/>
    </xf>
    <xf numFmtId="0" fontId="43" fillId="0" borderId="0" xfId="0" applyFont="1" applyAlignment="1" applyProtection="1">
      <alignment vertical="top" wrapText="1"/>
      <protection hidden="1"/>
    </xf>
    <xf numFmtId="0" fontId="43" fillId="0" borderId="0" xfId="0" applyFont="1" applyAlignment="1" applyProtection="1">
      <alignment horizontal="left" vertical="top" wrapText="1"/>
      <protection hidden="1"/>
    </xf>
    <xf numFmtId="0" fontId="0" fillId="0" borderId="0" xfId="0" applyAlignment="1" applyProtection="1">
      <alignment vertical="center"/>
      <protection hidden="1"/>
    </xf>
    <xf numFmtId="0" fontId="40" fillId="0" borderId="0" xfId="0" applyFont="1" applyAlignment="1" applyProtection="1">
      <alignment horizontal="center" vertical="center" wrapText="1"/>
      <protection locked="0"/>
    </xf>
    <xf numFmtId="0" fontId="40" fillId="0" borderId="0" xfId="0" applyFont="1" applyAlignment="1" applyProtection="1">
      <alignment vertical="center"/>
      <protection locked="0"/>
    </xf>
    <xf numFmtId="164" fontId="47" fillId="8" borderId="16" xfId="0" applyNumberFormat="1" applyFont="1" applyFill="1" applyBorder="1" applyAlignment="1" applyProtection="1">
      <alignment vertical="center"/>
      <protection locked="0"/>
    </xf>
    <xf numFmtId="3" fontId="40" fillId="0" borderId="0" xfId="0" applyNumberFormat="1" applyFont="1" applyAlignment="1" applyProtection="1">
      <alignment vertical="center"/>
      <protection locked="0"/>
    </xf>
    <xf numFmtId="164" fontId="40" fillId="0" borderId="0" xfId="0" applyNumberFormat="1" applyFont="1" applyAlignment="1" applyProtection="1">
      <alignment vertical="center"/>
      <protection locked="0"/>
    </xf>
    <xf numFmtId="0" fontId="40" fillId="0" borderId="11" xfId="0" applyFont="1" applyBorder="1" applyAlignment="1">
      <alignment horizontal="center" vertical="center" wrapText="1"/>
    </xf>
    <xf numFmtId="0" fontId="40" fillId="0" borderId="12" xfId="0" applyFont="1" applyBorder="1" applyAlignment="1">
      <alignment horizontal="center" vertical="center" wrapText="1"/>
    </xf>
    <xf numFmtId="0" fontId="49" fillId="0" borderId="15" xfId="0" applyFont="1" applyBorder="1" applyAlignment="1">
      <alignment vertical="center"/>
    </xf>
    <xf numFmtId="3" fontId="44" fillId="0" borderId="16" xfId="0" applyNumberFormat="1" applyFont="1" applyBorder="1" applyAlignment="1">
      <alignment vertical="center"/>
    </xf>
    <xf numFmtId="0" fontId="50" fillId="0" borderId="15" xfId="0" applyFont="1" applyBorder="1" applyAlignment="1">
      <alignment vertical="center"/>
    </xf>
    <xf numFmtId="3" fontId="45" fillId="0" borderId="16" xfId="0" applyNumberFormat="1" applyFont="1" applyBorder="1" applyAlignment="1">
      <alignment vertical="center"/>
    </xf>
    <xf numFmtId="0" fontId="40" fillId="0" borderId="13" xfId="0" applyFont="1" applyBorder="1" applyAlignment="1">
      <alignment vertical="center"/>
    </xf>
    <xf numFmtId="3" fontId="40" fillId="0" borderId="14" xfId="0" applyNumberFormat="1" applyFont="1" applyBorder="1" applyAlignment="1">
      <alignment vertical="center"/>
    </xf>
    <xf numFmtId="0" fontId="40" fillId="0" borderId="0" xfId="0" applyFont="1" applyAlignment="1">
      <alignment horizontal="center" vertical="center" wrapText="1"/>
    </xf>
    <xf numFmtId="0" fontId="40" fillId="0" borderId="0" xfId="0" applyFont="1" applyAlignment="1">
      <alignment vertical="center"/>
    </xf>
    <xf numFmtId="0" fontId="40" fillId="0" borderId="15" xfId="0" applyFont="1" applyBorder="1" applyAlignment="1">
      <alignment vertical="center"/>
    </xf>
    <xf numFmtId="164" fontId="40" fillId="0" borderId="16" xfId="0" applyNumberFormat="1" applyFont="1" applyBorder="1" applyAlignment="1">
      <alignment vertical="center"/>
    </xf>
    <xf numFmtId="166" fontId="40" fillId="0" borderId="16" xfId="0" applyNumberFormat="1" applyFont="1" applyBorder="1" applyAlignment="1">
      <alignment vertical="center"/>
    </xf>
    <xf numFmtId="0" fontId="46" fillId="0" borderId="15" xfId="0" applyFont="1" applyBorder="1" applyAlignment="1">
      <alignment vertical="center"/>
    </xf>
    <xf numFmtId="164" fontId="46" fillId="0" borderId="16" xfId="0" applyNumberFormat="1" applyFont="1" applyBorder="1" applyAlignment="1">
      <alignment vertical="center"/>
    </xf>
    <xf numFmtId="164" fontId="40" fillId="0" borderId="14" xfId="0" applyNumberFormat="1" applyFont="1" applyBorder="1" applyAlignment="1">
      <alignment vertical="center"/>
    </xf>
    <xf numFmtId="164" fontId="2" fillId="2" borderId="5" xfId="0" applyNumberFormat="1" applyFont="1" applyFill="1" applyBorder="1" applyAlignment="1" applyProtection="1">
      <alignment horizontal="center" vertical="center"/>
      <protection locked="0"/>
    </xf>
    <xf numFmtId="164" fontId="2" fillId="2" borderId="8" xfId="0" applyNumberFormat="1" applyFont="1" applyFill="1" applyBorder="1" applyAlignment="1" applyProtection="1">
      <alignment horizontal="center" vertical="center"/>
      <protection locked="0"/>
    </xf>
    <xf numFmtId="164" fontId="2" fillId="2" borderId="0" xfId="0" applyNumberFormat="1" applyFont="1" applyFill="1" applyAlignment="1" applyProtection="1">
      <alignment horizontal="right" vertical="center"/>
      <protection locked="0"/>
    </xf>
    <xf numFmtId="0" fontId="41" fillId="0" borderId="0" xfId="0" applyFont="1" applyAlignment="1">
      <alignment horizontal="center" vertical="center"/>
    </xf>
    <xf numFmtId="0" fontId="51" fillId="0" borderId="1" xfId="0" applyFont="1" applyBorder="1" applyAlignment="1">
      <alignment horizontal="left" vertical="center" wrapText="1"/>
    </xf>
    <xf numFmtId="164" fontId="1" fillId="0" borderId="3" xfId="0" applyNumberFormat="1" applyFont="1" applyBorder="1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0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164" fontId="1" fillId="0" borderId="0" xfId="0" applyNumberFormat="1" applyFont="1" applyAlignment="1">
      <alignment horizontal="right" vertical="center"/>
    </xf>
    <xf numFmtId="164" fontId="2" fillId="0" borderId="0" xfId="0" applyNumberFormat="1" applyFont="1" applyAlignment="1">
      <alignment horizontal="right" vertical="center"/>
    </xf>
    <xf numFmtId="0" fontId="34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 wrapText="1"/>
    </xf>
    <xf numFmtId="164" fontId="11" fillId="0" borderId="0" xfId="0" applyNumberFormat="1" applyFont="1" applyAlignment="1">
      <alignment horizontal="right" vertical="center"/>
    </xf>
    <xf numFmtId="0" fontId="5" fillId="0" borderId="0" xfId="0" applyFont="1" applyAlignment="1">
      <alignment horizontal="left" vertical="center" wrapText="1"/>
    </xf>
    <xf numFmtId="164" fontId="5" fillId="0" borderId="0" xfId="0" applyNumberFormat="1" applyFont="1" applyAlignment="1">
      <alignment horizontal="right" vertical="center"/>
    </xf>
    <xf numFmtId="0" fontId="41" fillId="0" borderId="5" xfId="0" applyFont="1" applyBorder="1" applyAlignment="1">
      <alignment horizontal="center" vertical="center"/>
    </xf>
    <xf numFmtId="0" fontId="36" fillId="0" borderId="2" xfId="0" applyFont="1" applyBorder="1" applyAlignment="1">
      <alignment horizontal="left" vertical="center" wrapText="1"/>
    </xf>
    <xf numFmtId="164" fontId="4" fillId="0" borderId="3" xfId="0" applyNumberFormat="1" applyFont="1" applyBorder="1" applyAlignment="1">
      <alignment horizontal="right" vertical="center"/>
    </xf>
    <xf numFmtId="164" fontId="4" fillId="0" borderId="5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164" fontId="4" fillId="0" borderId="5" xfId="0" applyNumberFormat="1" applyFont="1" applyBorder="1" applyAlignment="1">
      <alignment horizontal="right" vertical="center"/>
    </xf>
    <xf numFmtId="0" fontId="4" fillId="0" borderId="7" xfId="0" applyFont="1" applyBorder="1" applyAlignment="1">
      <alignment horizontal="left" vertical="center" wrapText="1"/>
    </xf>
    <xf numFmtId="164" fontId="4" fillId="0" borderId="8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37" fillId="0" borderId="11" xfId="0" applyFont="1" applyBorder="1" applyAlignment="1">
      <alignment vertical="center" wrapText="1"/>
    </xf>
    <xf numFmtId="164" fontId="38" fillId="0" borderId="12" xfId="0" applyNumberFormat="1" applyFont="1" applyBorder="1" applyAlignment="1">
      <alignment horizontal="right" vertical="center"/>
    </xf>
    <xf numFmtId="0" fontId="42" fillId="0" borderId="0" xfId="0" applyFont="1" applyAlignment="1">
      <alignment horizontal="center" vertical="center"/>
    </xf>
    <xf numFmtId="0" fontId="36" fillId="0" borderId="13" xfId="0" applyFont="1" applyBorder="1" applyAlignment="1">
      <alignment horizontal="left" vertical="center" wrapText="1"/>
    </xf>
    <xf numFmtId="164" fontId="36" fillId="0" borderId="14" xfId="0" applyNumberFormat="1" applyFont="1" applyBorder="1" applyAlignment="1">
      <alignment horizontal="right" vertical="center"/>
    </xf>
    <xf numFmtId="0" fontId="13" fillId="4" borderId="0" xfId="0" applyFont="1" applyFill="1" applyAlignment="1">
      <alignment horizontal="left" vertical="center" wrapText="1"/>
    </xf>
    <xf numFmtId="164" fontId="33" fillId="4" borderId="9" xfId="0" applyNumberFormat="1" applyFont="1" applyFill="1" applyBorder="1" applyAlignment="1">
      <alignment horizontal="right" vertical="center"/>
    </xf>
    <xf numFmtId="0" fontId="14" fillId="0" borderId="0" xfId="0" applyFont="1" applyAlignment="1">
      <alignment horizontal="left" vertical="center" wrapText="1"/>
    </xf>
    <xf numFmtId="165" fontId="14" fillId="0" borderId="0" xfId="0" applyNumberFormat="1" applyFont="1" applyAlignment="1">
      <alignment horizontal="right" vertical="center"/>
    </xf>
    <xf numFmtId="0" fontId="32" fillId="3" borderId="0" xfId="0" applyFont="1" applyFill="1" applyAlignment="1">
      <alignment horizontal="left" vertical="center" wrapText="1"/>
    </xf>
    <xf numFmtId="164" fontId="39" fillId="3" borderId="10" xfId="0" applyNumberFormat="1" applyFont="1" applyFill="1" applyBorder="1" applyAlignment="1">
      <alignment horizontal="right" vertical="center"/>
    </xf>
    <xf numFmtId="0" fontId="48" fillId="9" borderId="11" xfId="0" applyFont="1" applyFill="1" applyBorder="1" applyAlignment="1">
      <alignment horizontal="center" vertical="center" wrapText="1"/>
    </xf>
    <xf numFmtId="0" fontId="48" fillId="9" borderId="12" xfId="0" applyFont="1" applyFill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colors>
    <mruColors>
      <color rgb="FF990099"/>
      <color rgb="FFC00000"/>
      <color rgb="FF8E0000"/>
      <color rgb="FFFFB5A3"/>
      <color rgb="FF006699"/>
      <color rgb="FF99FF33"/>
      <color rgb="FFCCFF33"/>
      <color rgb="FF00B050"/>
      <color rgb="FFFFE5FF"/>
      <color rgb="FF800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259080</xdr:colOff>
      <xdr:row>10</xdr:row>
      <xdr:rowOff>76200</xdr:rowOff>
    </xdr:from>
    <xdr:to>
      <xdr:col>4</xdr:col>
      <xdr:colOff>876300</xdr:colOff>
      <xdr:row>23</xdr:row>
      <xdr:rowOff>137160</xdr:rowOff>
    </xdr:to>
    <xdr:pic>
      <xdr:nvPicPr>
        <xdr:cNvPr id="4" name="Immagine 3">
          <a:extLst>
            <a:ext uri="{FF2B5EF4-FFF2-40B4-BE49-F238E27FC236}">
              <a16:creationId xmlns:a16="http://schemas.microsoft.com/office/drawing/2014/main" id="{106FF814-5612-A6F0-8AFC-9FD9D38FAB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9080" y="4015740"/>
          <a:ext cx="4930140" cy="2636520"/>
        </a:xfrm>
        <a:prstGeom prst="rect">
          <a:avLst/>
        </a:prstGeom>
      </xdr:spPr>
    </xdr:pic>
    <xdr:clientData/>
  </xdr:twoCellAnchor>
  <xdr:twoCellAnchor>
    <xdr:from>
      <xdr:col>2</xdr:col>
      <xdr:colOff>30480</xdr:colOff>
      <xdr:row>1</xdr:row>
      <xdr:rowOff>220980</xdr:rowOff>
    </xdr:from>
    <xdr:to>
      <xdr:col>4</xdr:col>
      <xdr:colOff>182880</xdr:colOff>
      <xdr:row>7</xdr:row>
      <xdr:rowOff>205740</xdr:rowOff>
    </xdr:to>
    <xdr:grpSp>
      <xdr:nvGrpSpPr>
        <xdr:cNvPr id="31" name="Gruppo 30">
          <a:extLst>
            <a:ext uri="{FF2B5EF4-FFF2-40B4-BE49-F238E27FC236}">
              <a16:creationId xmlns:a16="http://schemas.microsoft.com/office/drawing/2014/main" id="{81ABEF7C-BE68-7CCD-4869-807AB010374A}"/>
            </a:ext>
          </a:extLst>
        </xdr:cNvPr>
        <xdr:cNvGrpSpPr/>
      </xdr:nvGrpSpPr>
      <xdr:grpSpPr>
        <a:xfrm>
          <a:off x="2895600" y="1219200"/>
          <a:ext cx="1600200" cy="2042160"/>
          <a:chOff x="2895600" y="1219200"/>
          <a:chExt cx="1600200" cy="2042160"/>
        </a:xfrm>
      </xdr:grpSpPr>
      <xdr:cxnSp macro="">
        <xdr:nvCxnSpPr>
          <xdr:cNvPr id="3" name="Connettore 2 2">
            <a:extLst>
              <a:ext uri="{FF2B5EF4-FFF2-40B4-BE49-F238E27FC236}">
                <a16:creationId xmlns:a16="http://schemas.microsoft.com/office/drawing/2014/main" id="{C19B78AF-DD7E-47BC-7DBE-04827A9A8B52}"/>
              </a:ext>
            </a:extLst>
          </xdr:cNvPr>
          <xdr:cNvCxnSpPr/>
        </xdr:nvCxnSpPr>
        <xdr:spPr>
          <a:xfrm>
            <a:off x="2948940" y="1219200"/>
            <a:ext cx="1516380" cy="175260"/>
          </a:xfrm>
          <a:prstGeom prst="straightConnector1">
            <a:avLst/>
          </a:prstGeom>
          <a:ln w="3175">
            <a:solidFill>
              <a:srgbClr val="990099"/>
            </a:solidFill>
            <a:tailEnd type="triangle"/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  <xdr:cxnSp macro="">
        <xdr:nvCxnSpPr>
          <xdr:cNvPr id="7" name="Connettore 2 6">
            <a:extLst>
              <a:ext uri="{FF2B5EF4-FFF2-40B4-BE49-F238E27FC236}">
                <a16:creationId xmlns:a16="http://schemas.microsoft.com/office/drawing/2014/main" id="{B2C43F05-F073-44A8-8725-3C8D1EC20192}"/>
              </a:ext>
            </a:extLst>
          </xdr:cNvPr>
          <xdr:cNvCxnSpPr/>
        </xdr:nvCxnSpPr>
        <xdr:spPr>
          <a:xfrm flipV="1">
            <a:off x="2895600" y="1463040"/>
            <a:ext cx="1539240" cy="114300"/>
          </a:xfrm>
          <a:prstGeom prst="straightConnector1">
            <a:avLst/>
          </a:prstGeom>
          <a:ln w="3175">
            <a:solidFill>
              <a:srgbClr val="990099"/>
            </a:solidFill>
            <a:tailEnd type="triangle"/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  <xdr:cxnSp macro="">
        <xdr:nvCxnSpPr>
          <xdr:cNvPr id="8" name="Connettore 2 7">
            <a:extLst>
              <a:ext uri="{FF2B5EF4-FFF2-40B4-BE49-F238E27FC236}">
                <a16:creationId xmlns:a16="http://schemas.microsoft.com/office/drawing/2014/main" id="{351425C6-D24B-45AF-BDE0-106D9CFDD728}"/>
              </a:ext>
            </a:extLst>
          </xdr:cNvPr>
          <xdr:cNvCxnSpPr/>
        </xdr:nvCxnSpPr>
        <xdr:spPr>
          <a:xfrm flipV="1">
            <a:off x="2933700" y="1531620"/>
            <a:ext cx="1463040" cy="548640"/>
          </a:xfrm>
          <a:prstGeom prst="straightConnector1">
            <a:avLst/>
          </a:prstGeom>
          <a:ln w="3175">
            <a:solidFill>
              <a:srgbClr val="990099"/>
            </a:solidFill>
            <a:tailEnd type="triangle"/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  <xdr:cxnSp macro="">
        <xdr:nvCxnSpPr>
          <xdr:cNvPr id="9" name="Connettore 2 8">
            <a:extLst>
              <a:ext uri="{FF2B5EF4-FFF2-40B4-BE49-F238E27FC236}">
                <a16:creationId xmlns:a16="http://schemas.microsoft.com/office/drawing/2014/main" id="{136F98DB-BC65-4C40-A594-6D1A399889EB}"/>
              </a:ext>
            </a:extLst>
          </xdr:cNvPr>
          <xdr:cNvCxnSpPr/>
        </xdr:nvCxnSpPr>
        <xdr:spPr>
          <a:xfrm flipV="1">
            <a:off x="2948940" y="1615440"/>
            <a:ext cx="1463040" cy="967740"/>
          </a:xfrm>
          <a:prstGeom prst="straightConnector1">
            <a:avLst/>
          </a:prstGeom>
          <a:ln w="3175">
            <a:solidFill>
              <a:srgbClr val="990099"/>
            </a:solidFill>
            <a:tailEnd type="triangle"/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0" name="Connettore 2 9">
            <a:extLst>
              <a:ext uri="{FF2B5EF4-FFF2-40B4-BE49-F238E27FC236}">
                <a16:creationId xmlns:a16="http://schemas.microsoft.com/office/drawing/2014/main" id="{1488F15B-8CD4-44EC-B11B-E6AFD0AB3B01}"/>
              </a:ext>
            </a:extLst>
          </xdr:cNvPr>
          <xdr:cNvCxnSpPr/>
        </xdr:nvCxnSpPr>
        <xdr:spPr>
          <a:xfrm flipV="1">
            <a:off x="3009900" y="1661160"/>
            <a:ext cx="1485900" cy="1600200"/>
          </a:xfrm>
          <a:prstGeom prst="straightConnector1">
            <a:avLst/>
          </a:prstGeom>
          <a:ln w="3175">
            <a:solidFill>
              <a:srgbClr val="990099"/>
            </a:solidFill>
            <a:tailEnd type="triangle"/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27</xdr:row>
      <xdr:rowOff>30480</xdr:rowOff>
    </xdr:from>
    <xdr:to>
      <xdr:col>1</xdr:col>
      <xdr:colOff>1235381</xdr:colOff>
      <xdr:row>39</xdr:row>
      <xdr:rowOff>68137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BD84B278-839E-4610-8530-48F3DED9F2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2588240"/>
          <a:ext cx="3559481" cy="2232217"/>
        </a:xfrm>
        <a:prstGeom prst="rect">
          <a:avLst/>
        </a:prstGeom>
      </xdr:spPr>
    </xdr:pic>
    <xdr:clientData/>
  </xdr:twoCellAnchor>
  <xdr:twoCellAnchor editAs="oneCell">
    <xdr:from>
      <xdr:col>1</xdr:col>
      <xdr:colOff>1516380</xdr:colOff>
      <xdr:row>28</xdr:row>
      <xdr:rowOff>15240</xdr:rowOff>
    </xdr:from>
    <xdr:to>
      <xdr:col>1</xdr:col>
      <xdr:colOff>5526437</xdr:colOff>
      <xdr:row>38</xdr:row>
      <xdr:rowOff>56855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07D6AB1E-6CFE-7BFB-0985-F1BCB9130E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840480" y="12755880"/>
          <a:ext cx="4010057" cy="187041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1091D5-04CF-4E61-BC3F-AB18ABE8381D}">
  <sheetPr>
    <tabColor rgb="FFFF0000"/>
    <pageSetUpPr fitToPage="1"/>
  </sheetPr>
  <dimension ref="A1:C30"/>
  <sheetViews>
    <sheetView tabSelected="1" zoomScaleNormal="100" workbookViewId="0">
      <selection activeCell="C2" sqref="C2"/>
    </sheetView>
  </sheetViews>
  <sheetFormatPr defaultColWidth="9.109375" defaultRowHeight="27.75" customHeight="1" x14ac:dyDescent="0.3"/>
  <cols>
    <col min="1" max="1" width="10.77734375" style="103" customWidth="1"/>
    <col min="2" max="2" width="78.109375" style="104" customWidth="1"/>
    <col min="3" max="3" width="13.33203125" style="105" customWidth="1"/>
    <col min="4" max="4" width="12.5546875" style="99" customWidth="1"/>
    <col min="5" max="16384" width="9.109375" style="99"/>
  </cols>
  <sheetData>
    <row r="1" spans="1:3" ht="27.75" customHeight="1" thickTop="1" x14ac:dyDescent="0.3">
      <c r="A1" s="96"/>
      <c r="B1" s="97" t="s">
        <v>88</v>
      </c>
      <c r="C1" s="98"/>
    </row>
    <row r="2" spans="1:3" ht="28.8" customHeight="1" x14ac:dyDescent="0.3">
      <c r="A2" s="100"/>
      <c r="B2" s="101" t="s">
        <v>16</v>
      </c>
      <c r="C2" s="93">
        <v>2</v>
      </c>
    </row>
    <row r="3" spans="1:3" ht="28.8" customHeight="1" x14ac:dyDescent="0.3">
      <c r="A3" s="100"/>
      <c r="B3" s="101" t="s">
        <v>17</v>
      </c>
      <c r="C3" s="93">
        <v>0</v>
      </c>
    </row>
    <row r="4" spans="1:3" ht="28.8" customHeight="1" thickBot="1" x14ac:dyDescent="0.35">
      <c r="A4" s="100"/>
      <c r="B4" s="102" t="s">
        <v>18</v>
      </c>
      <c r="C4" s="94">
        <v>0</v>
      </c>
    </row>
    <row r="5" spans="1:3" ht="27.75" customHeight="1" thickTop="1" x14ac:dyDescent="0.3"/>
    <row r="6" spans="1:3" ht="25.2" customHeight="1" x14ac:dyDescent="0.3">
      <c r="A6" s="103" t="s">
        <v>7</v>
      </c>
      <c r="B6" s="104" t="s">
        <v>23</v>
      </c>
      <c r="C6" s="95">
        <v>100000</v>
      </c>
    </row>
    <row r="7" spans="1:3" ht="25.2" customHeight="1" x14ac:dyDescent="0.3">
      <c r="A7" s="103" t="s">
        <v>35</v>
      </c>
      <c r="B7" s="104" t="s">
        <v>39</v>
      </c>
      <c r="C7" s="95">
        <v>0</v>
      </c>
    </row>
    <row r="8" spans="1:3" ht="25.2" customHeight="1" x14ac:dyDescent="0.3">
      <c r="A8" s="103" t="s">
        <v>40</v>
      </c>
      <c r="B8" s="104" t="s">
        <v>38</v>
      </c>
      <c r="C8" s="106">
        <f>IF($C$7="","",$C$7*0.15)</f>
        <v>0</v>
      </c>
    </row>
    <row r="9" spans="1:3" ht="25.2" customHeight="1" x14ac:dyDescent="0.3">
      <c r="A9" s="103" t="s">
        <v>8</v>
      </c>
      <c r="B9" s="104" t="s">
        <v>1</v>
      </c>
      <c r="C9" s="105">
        <f>IF($C$6="","",$C$6*DATI!$B$1)</f>
        <v>-13000</v>
      </c>
    </row>
    <row r="10" spans="1:3" ht="25.2" customHeight="1" x14ac:dyDescent="0.3">
      <c r="A10" s="103" t="s">
        <v>9</v>
      </c>
      <c r="B10" s="104" t="s">
        <v>2</v>
      </c>
      <c r="C10" s="105">
        <f>IF($C$6="","",DATI!$B$3)</f>
        <v>-4000</v>
      </c>
    </row>
    <row r="11" spans="1:3" ht="25.2" customHeight="1" x14ac:dyDescent="0.3">
      <c r="A11" s="103" t="s">
        <v>10</v>
      </c>
      <c r="B11" s="104" t="s">
        <v>5</v>
      </c>
      <c r="C11" s="105" t="str">
        <f>IF($C$6="","",DATI!$B$4)</f>
        <v>-</v>
      </c>
    </row>
    <row r="12" spans="1:3" ht="27.75" customHeight="1" x14ac:dyDescent="0.3">
      <c r="A12" s="107" t="s">
        <v>11</v>
      </c>
      <c r="B12" s="108" t="s">
        <v>67</v>
      </c>
      <c r="C12" s="109">
        <f>IF(C6="","",SUM(C6:C11))</f>
        <v>83000</v>
      </c>
    </row>
    <row r="14" spans="1:3" ht="25.2" customHeight="1" x14ac:dyDescent="0.3">
      <c r="A14" s="103" t="s">
        <v>13</v>
      </c>
      <c r="B14" s="104" t="s">
        <v>12</v>
      </c>
      <c r="C14" s="95">
        <v>200000</v>
      </c>
    </row>
    <row r="15" spans="1:3" ht="25.2" customHeight="1" x14ac:dyDescent="0.3">
      <c r="A15" s="103" t="s">
        <v>14</v>
      </c>
      <c r="B15" s="104" t="s">
        <v>15</v>
      </c>
      <c r="C15" s="106">
        <f>IF($C$14="","",$C$14*1/15)</f>
        <v>13333.333333333334</v>
      </c>
    </row>
    <row r="16" spans="1:3" ht="25.2" customHeight="1" x14ac:dyDescent="0.3">
      <c r="A16" s="103" t="s">
        <v>21</v>
      </c>
      <c r="B16" s="104" t="s">
        <v>24</v>
      </c>
      <c r="C16" s="106">
        <f>IF(C14="","",IF(C14*1.5/100&gt;3000,3000,C14*1.5/100*-1))</f>
        <v>-3000</v>
      </c>
    </row>
    <row r="17" spans="1:3" ht="27.75" customHeight="1" x14ac:dyDescent="0.3">
      <c r="A17" s="107" t="s">
        <v>49</v>
      </c>
      <c r="B17" s="110" t="s">
        <v>50</v>
      </c>
      <c r="C17" s="111">
        <f>IF(C6="","",C12+C15+C16)</f>
        <v>93333.333333333328</v>
      </c>
    </row>
    <row r="18" spans="1:3" ht="27.75" customHeight="1" thickBot="1" x14ac:dyDescent="0.35"/>
    <row r="19" spans="1:3" ht="27.75" customHeight="1" thickTop="1" x14ac:dyDescent="0.3">
      <c r="A19" s="112"/>
      <c r="B19" s="113" t="s">
        <v>25</v>
      </c>
      <c r="C19" s="114"/>
    </row>
    <row r="20" spans="1:3" ht="24" customHeight="1" x14ac:dyDescent="0.3">
      <c r="A20" s="115"/>
      <c r="B20" s="116" t="s">
        <v>16</v>
      </c>
      <c r="C20" s="117">
        <f>IF(C2="","",C2*DATI!B5)</f>
        <v>14144</v>
      </c>
    </row>
    <row r="21" spans="1:3" ht="24" customHeight="1" x14ac:dyDescent="0.3">
      <c r="A21" s="115"/>
      <c r="B21" s="116" t="s">
        <v>17</v>
      </c>
      <c r="C21" s="117">
        <f>IF(C3="","",C3*DATI!B6)</f>
        <v>0</v>
      </c>
    </row>
    <row r="22" spans="1:3" ht="24" customHeight="1" thickBot="1" x14ac:dyDescent="0.35">
      <c r="A22" s="115"/>
      <c r="B22" s="118" t="s">
        <v>18</v>
      </c>
      <c r="C22" s="119">
        <f>IF(C4="","",C4*DATI!B7)</f>
        <v>0</v>
      </c>
    </row>
    <row r="23" spans="1:3" ht="27.75" customHeight="1" thickTop="1" x14ac:dyDescent="0.3"/>
    <row r="24" spans="1:3" ht="27.75" customHeight="1" x14ac:dyDescent="0.3">
      <c r="A24" s="120" t="s">
        <v>19</v>
      </c>
      <c r="B24" s="121" t="s">
        <v>68</v>
      </c>
      <c r="C24" s="122">
        <f>IF(C17="","",C17*0.1)</f>
        <v>9333.3333333333339</v>
      </c>
    </row>
    <row r="25" spans="1:3" ht="27.75" customHeight="1" x14ac:dyDescent="0.3">
      <c r="A25" s="123" t="s">
        <v>20</v>
      </c>
      <c r="B25" s="124" t="s">
        <v>26</v>
      </c>
      <c r="C25" s="125">
        <f>SUM(C20:C22)</f>
        <v>14144</v>
      </c>
    </row>
    <row r="26" spans="1:3" ht="27.75" customHeight="1" thickBot="1" x14ac:dyDescent="0.35"/>
    <row r="27" spans="1:3" ht="36" customHeight="1" thickTop="1" thickBot="1" x14ac:dyDescent="0.35">
      <c r="B27" s="126" t="s">
        <v>48</v>
      </c>
      <c r="C27" s="127">
        <f>IF(C24="","",C25-C24)</f>
        <v>4810.6666666666661</v>
      </c>
    </row>
    <row r="28" spans="1:3" ht="36" customHeight="1" thickTop="1" thickBot="1" x14ac:dyDescent="0.35">
      <c r="B28" s="128" t="s">
        <v>89</v>
      </c>
      <c r="C28" s="129">
        <f>'calcolo RIPAM'!E9*-1</f>
        <v>-3249.9905061190466</v>
      </c>
    </row>
    <row r="29" spans="1:3" ht="36" customHeight="1" thickTop="1" thickBot="1" x14ac:dyDescent="0.35">
      <c r="B29" s="130" t="s">
        <v>22</v>
      </c>
      <c r="C29" s="131">
        <f>IF(C27="","",IF(C27+C28&lt;0,0,C27+C28))</f>
        <v>1560.6761605476195</v>
      </c>
    </row>
    <row r="30" spans="1:3" ht="27.75" customHeight="1" thickTop="1" x14ac:dyDescent="0.3"/>
  </sheetData>
  <sheetProtection algorithmName="SHA-512" hashValue="tROncDZx6AtGeNs+mNX1SPDhGEpMJ+G3tfEUApyl8Usn7Sl6I/EmlFRVuAZKXe6mQXWZCyJN7r5PaJFEgRKLWg==" saltValue="IOBcB6YfLbC62dfmlesiSw==" spinCount="100000" sheet="1" objects="1" scenarios="1" selectLockedCells="1"/>
  <pageMargins left="0.70866141732283472" right="0.70866141732283472" top="1.1417322834645669" bottom="0.74803149606299213" header="0.31496062992125984" footer="0.31496062992125984"/>
  <pageSetup paperSize="9" scale="83" orientation="portrait" horizontalDpi="0" verticalDpi="0" r:id="rId1"/>
  <headerFooter>
    <oddHeader>&amp;L&amp;"-,Corsivo grassetto"&amp;14INIZIATIVA 10%&amp;C&amp;"-,Grassetto"&amp;16&amp;A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40A1EA-B7CA-4CFF-9E8D-23D2834016E6}">
  <sheetPr>
    <tabColor rgb="FFFFFF00"/>
    <pageSetUpPr fitToPage="1"/>
  </sheetPr>
  <dimension ref="A1:E19"/>
  <sheetViews>
    <sheetView workbookViewId="0">
      <selection activeCell="H7" sqref="H7"/>
    </sheetView>
  </sheetViews>
  <sheetFormatPr defaultColWidth="18.88671875" defaultRowHeight="15.6" x14ac:dyDescent="0.3"/>
  <cols>
    <col min="1" max="1" width="26.5546875" style="73" customWidth="1"/>
    <col min="2" max="2" width="15.21875" style="73" customWidth="1"/>
    <col min="3" max="3" width="11" style="73" customWidth="1"/>
    <col min="4" max="4" width="10.109375" style="73" customWidth="1"/>
    <col min="5" max="5" width="15.6640625" style="76" customWidth="1"/>
    <col min="6" max="6" width="9.77734375" style="73" customWidth="1"/>
    <col min="7" max="16384" width="18.88671875" style="73"/>
  </cols>
  <sheetData>
    <row r="1" spans="1:5" s="72" customFormat="1" ht="78.599999999999994" customHeight="1" x14ac:dyDescent="0.3">
      <c r="A1" s="77"/>
      <c r="B1" s="78" t="s">
        <v>90</v>
      </c>
      <c r="C1" s="85"/>
      <c r="D1" s="132" t="s">
        <v>87</v>
      </c>
      <c r="E1" s="133"/>
    </row>
    <row r="2" spans="1:5" ht="27" customHeight="1" x14ac:dyDescent="0.3">
      <c r="A2" s="79" t="s">
        <v>75</v>
      </c>
      <c r="B2" s="80">
        <v>34546</v>
      </c>
      <c r="C2" s="86"/>
      <c r="D2" s="87" t="s">
        <v>20</v>
      </c>
      <c r="E2" s="88">
        <f>SALARIATI!C25</f>
        <v>14144</v>
      </c>
    </row>
    <row r="3" spans="1:5" ht="27" customHeight="1" x14ac:dyDescent="0.3">
      <c r="A3" s="79" t="s">
        <v>77</v>
      </c>
      <c r="B3" s="80">
        <v>75984</v>
      </c>
      <c r="C3" s="86"/>
      <c r="D3" s="87" t="s">
        <v>83</v>
      </c>
      <c r="E3" s="74">
        <v>94674</v>
      </c>
    </row>
    <row r="4" spans="1:5" ht="27" customHeight="1" x14ac:dyDescent="0.3">
      <c r="A4" s="79" t="s">
        <v>78</v>
      </c>
      <c r="B4" s="80">
        <v>92983</v>
      </c>
      <c r="C4" s="86"/>
      <c r="D4" s="87" t="s">
        <v>83</v>
      </c>
      <c r="E4" s="88">
        <f>E3</f>
        <v>94674</v>
      </c>
    </row>
    <row r="5" spans="1:5" ht="27" customHeight="1" x14ac:dyDescent="0.3">
      <c r="A5" s="79" t="s">
        <v>79</v>
      </c>
      <c r="B5" s="80">
        <v>105076</v>
      </c>
      <c r="C5" s="86"/>
      <c r="D5" s="87" t="s">
        <v>11</v>
      </c>
      <c r="E5" s="88">
        <f>SALARIATI!C17-SALARIATI!C25</f>
        <v>79189.333333333328</v>
      </c>
    </row>
    <row r="6" spans="1:5" ht="27" customHeight="1" x14ac:dyDescent="0.3">
      <c r="A6" s="81" t="s">
        <v>76</v>
      </c>
      <c r="B6" s="82">
        <v>51560</v>
      </c>
      <c r="C6" s="86"/>
      <c r="D6" s="87" t="s">
        <v>11</v>
      </c>
      <c r="E6" s="88">
        <f>E5</f>
        <v>79189.333333333328</v>
      </c>
    </row>
    <row r="7" spans="1:5" ht="27" customHeight="1" x14ac:dyDescent="0.3">
      <c r="A7" s="81" t="s">
        <v>80</v>
      </c>
      <c r="B7" s="82">
        <v>94674</v>
      </c>
      <c r="C7" s="86"/>
      <c r="D7" s="87" t="s">
        <v>84</v>
      </c>
      <c r="E7" s="88">
        <f>E2-(E2/E3/E4*E5*E6)</f>
        <v>4248.3536027699956</v>
      </c>
    </row>
    <row r="8" spans="1:5" ht="27" customHeight="1" x14ac:dyDescent="0.3">
      <c r="A8" s="81" t="s">
        <v>81</v>
      </c>
      <c r="B8" s="82">
        <v>107022</v>
      </c>
      <c r="C8" s="86"/>
      <c r="D8" s="87" t="s">
        <v>86</v>
      </c>
      <c r="E8" s="89">
        <v>0.76500000000000001</v>
      </c>
    </row>
    <row r="9" spans="1:5" ht="27" customHeight="1" x14ac:dyDescent="0.3">
      <c r="A9" s="81" t="s">
        <v>82</v>
      </c>
      <c r="B9" s="82">
        <v>118808</v>
      </c>
      <c r="C9" s="86"/>
      <c r="D9" s="90" t="s">
        <v>85</v>
      </c>
      <c r="E9" s="91">
        <f>IF(E7&lt;0,0,E7*E8)</f>
        <v>3249.9905061190466</v>
      </c>
    </row>
    <row r="10" spans="1:5" x14ac:dyDescent="0.3">
      <c r="A10" s="83"/>
      <c r="B10" s="84"/>
      <c r="C10" s="86"/>
      <c r="D10" s="83"/>
      <c r="E10" s="92"/>
    </row>
    <row r="11" spans="1:5" x14ac:dyDescent="0.3">
      <c r="B11" s="75"/>
    </row>
    <row r="12" spans="1:5" x14ac:dyDescent="0.3">
      <c r="B12" s="75"/>
    </row>
    <row r="13" spans="1:5" x14ac:dyDescent="0.3">
      <c r="B13" s="75"/>
      <c r="E13" s="75"/>
    </row>
    <row r="14" spans="1:5" x14ac:dyDescent="0.3">
      <c r="E14" s="75"/>
    </row>
    <row r="15" spans="1:5" x14ac:dyDescent="0.3">
      <c r="E15" s="75"/>
    </row>
    <row r="16" spans="1:5" x14ac:dyDescent="0.3">
      <c r="E16" s="75"/>
    </row>
    <row r="17" spans="5:5" x14ac:dyDescent="0.3">
      <c r="E17" s="75"/>
    </row>
    <row r="18" spans="5:5" x14ac:dyDescent="0.3">
      <c r="E18" s="75"/>
    </row>
    <row r="19" spans="5:5" x14ac:dyDescent="0.3">
      <c r="E19" s="73"/>
    </row>
  </sheetData>
  <sheetProtection algorithmName="SHA-512" hashValue="cuPGhnV4eFL77YFAYDts9pnQ9nwCnxrAlKkov8bk3bYFX9Q69gXHkzRs30K4NhUdqAWlWce7L0uk1+pCrq4jng==" saltValue="hzQ2yXcn/CxxSNhuy4+ZzQ==" spinCount="100000" sheet="1" selectLockedCells="1"/>
  <mergeCells count="1">
    <mergeCell ref="D1:E1"/>
  </mergeCells>
  <pageMargins left="0.70866141732283472" right="0.70866141732283472" top="0.74803149606299213" bottom="0.74803149606299213" header="0.31496062992125984" footer="0.31496062992125984"/>
  <pageSetup paperSize="9" scale="87" orientation="landscape" horizontalDpi="0" verticalDpi="0" r:id="rId1"/>
  <headerFooter>
    <oddHeader>&amp;LINIZIATIVA 10%&amp;C&amp;"-,Grassetto"&amp;16&amp;A</oddHead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2950A6-A2E5-4E63-AA8D-156C80454F8B}">
  <sheetPr>
    <tabColor rgb="FFCCFF33"/>
    <pageSetUpPr fitToPage="1"/>
  </sheetPr>
  <dimension ref="A1:E23"/>
  <sheetViews>
    <sheetView topLeftCell="A3" workbookViewId="0">
      <selection activeCell="G9" sqref="G9"/>
    </sheetView>
  </sheetViews>
  <sheetFormatPr defaultColWidth="9.109375" defaultRowHeight="14.4" x14ac:dyDescent="0.3"/>
  <cols>
    <col min="1" max="1" width="33.88671875" style="23" customWidth="1"/>
    <col min="2" max="2" width="100" style="24" customWidth="1"/>
    <col min="3" max="5" width="9.109375" style="23"/>
    <col min="6" max="16384" width="9.109375" style="25"/>
  </cols>
  <sheetData>
    <row r="1" spans="1:3" s="23" customFormat="1" ht="57.6" x14ac:dyDescent="0.3">
      <c r="A1" s="52" t="s">
        <v>0</v>
      </c>
      <c r="B1" s="53" t="s">
        <v>27</v>
      </c>
    </row>
    <row r="2" spans="1:3" s="23" customFormat="1" ht="86.4" x14ac:dyDescent="0.3">
      <c r="A2" s="54" t="s">
        <v>28</v>
      </c>
      <c r="B2" s="55" t="s">
        <v>55</v>
      </c>
    </row>
    <row r="3" spans="1:3" s="23" customFormat="1" ht="43.2" x14ac:dyDescent="0.3">
      <c r="A3" s="56" t="s">
        <v>34</v>
      </c>
      <c r="B3" s="57" t="s">
        <v>37</v>
      </c>
    </row>
    <row r="4" spans="1:3" s="23" customFormat="1" ht="34.799999999999997" customHeight="1" x14ac:dyDescent="0.3">
      <c r="A4" s="56"/>
      <c r="B4" s="57"/>
    </row>
    <row r="5" spans="1:3" s="23" customFormat="1" ht="100.8" x14ac:dyDescent="0.3">
      <c r="A5" s="58" t="s">
        <v>30</v>
      </c>
      <c r="B5" s="59" t="s">
        <v>56</v>
      </c>
    </row>
    <row r="6" spans="1:3" s="23" customFormat="1" ht="43.2" x14ac:dyDescent="0.3">
      <c r="A6" s="58" t="s">
        <v>36</v>
      </c>
      <c r="B6" s="58" t="s">
        <v>66</v>
      </c>
      <c r="C6"/>
    </row>
    <row r="7" spans="1:3" s="23" customFormat="1" ht="43.2" x14ac:dyDescent="0.3">
      <c r="A7" s="58" t="s">
        <v>29</v>
      </c>
      <c r="B7" s="60" t="s">
        <v>51</v>
      </c>
    </row>
    <row r="8" spans="1:3" s="23" customFormat="1" ht="58.8" customHeight="1" x14ac:dyDescent="0.3">
      <c r="A8" s="58" t="s">
        <v>64</v>
      </c>
      <c r="B8" s="60" t="s">
        <v>91</v>
      </c>
    </row>
    <row r="9" spans="1:3" s="23" customFormat="1" ht="28.8" x14ac:dyDescent="0.3">
      <c r="A9" s="61" t="s">
        <v>2</v>
      </c>
      <c r="B9" s="62" t="s">
        <v>93</v>
      </c>
    </row>
    <row r="10" spans="1:3" s="23" customFormat="1" ht="43.2" x14ac:dyDescent="0.3">
      <c r="A10" s="61" t="s">
        <v>3</v>
      </c>
      <c r="B10" s="62" t="s">
        <v>92</v>
      </c>
    </row>
    <row r="11" spans="1:3" s="23" customFormat="1" ht="28.2" customHeight="1" x14ac:dyDescent="0.3">
      <c r="A11" s="61"/>
      <c r="B11" s="62"/>
    </row>
    <row r="12" spans="1:3" s="23" customFormat="1" x14ac:dyDescent="0.3">
      <c r="A12" s="63" t="s">
        <v>12</v>
      </c>
      <c r="B12" s="64" t="s">
        <v>57</v>
      </c>
    </row>
    <row r="13" spans="1:3" s="23" customFormat="1" ht="72" x14ac:dyDescent="0.3">
      <c r="A13" s="63" t="s">
        <v>6</v>
      </c>
      <c r="B13" s="64" t="s">
        <v>58</v>
      </c>
    </row>
    <row r="14" spans="1:3" x14ac:dyDescent="0.3">
      <c r="A14" s="61"/>
      <c r="B14" s="62"/>
    </row>
    <row r="15" spans="1:3" s="23" customFormat="1" ht="28.8" x14ac:dyDescent="0.3">
      <c r="A15" s="65" t="s">
        <v>31</v>
      </c>
      <c r="B15" s="66" t="s">
        <v>52</v>
      </c>
    </row>
    <row r="16" spans="1:3" s="23" customFormat="1" ht="28.8" x14ac:dyDescent="0.3">
      <c r="A16" s="65" t="s">
        <v>33</v>
      </c>
      <c r="B16" s="66" t="s">
        <v>53</v>
      </c>
    </row>
    <row r="17" spans="1:2" s="23" customFormat="1" ht="28.8" x14ac:dyDescent="0.3">
      <c r="A17" s="65" t="s">
        <v>32</v>
      </c>
      <c r="B17" s="66" t="s">
        <v>54</v>
      </c>
    </row>
    <row r="18" spans="1:2" ht="31.8" customHeight="1" x14ac:dyDescent="0.3">
      <c r="A18" s="61"/>
      <c r="B18" s="62"/>
    </row>
    <row r="19" spans="1:2" s="23" customFormat="1" ht="43.2" x14ac:dyDescent="0.3">
      <c r="A19" s="67" t="s">
        <v>60</v>
      </c>
      <c r="B19" s="68" t="s">
        <v>59</v>
      </c>
    </row>
    <row r="20" spans="1:2" x14ac:dyDescent="0.3">
      <c r="A20" s="61"/>
      <c r="B20" s="62"/>
    </row>
    <row r="21" spans="1:2" ht="28.8" x14ac:dyDescent="0.3">
      <c r="A21" s="69" t="s">
        <v>69</v>
      </c>
      <c r="B21" s="70" t="s">
        <v>72</v>
      </c>
    </row>
    <row r="22" spans="1:2" ht="28.8" x14ac:dyDescent="0.3">
      <c r="A22" s="69" t="s">
        <v>70</v>
      </c>
      <c r="B22" s="70" t="s">
        <v>73</v>
      </c>
    </row>
    <row r="23" spans="1:2" ht="28.8" x14ac:dyDescent="0.3">
      <c r="A23" s="69" t="s">
        <v>71</v>
      </c>
      <c r="B23" s="70" t="s">
        <v>74</v>
      </c>
    </row>
  </sheetData>
  <sheetProtection algorithmName="SHA-512" hashValue="8FFk4Qmyi0LHZ+MRq2yRMimfkY/Uhxr/hS7ibskxvl/k/Y9ftqb4ZRZanSApF4VozKc/eAWW1lK2qO4ocWB5og==" saltValue="hlfNZBkybP3lkcIek03+ew==" spinCount="100000" sheet="1" objects="1" scenarios="1"/>
  <printOptions gridLines="1"/>
  <pageMargins left="0.51181102362204722" right="0.51181102362204722" top="0.94488188976377963" bottom="0.74803149606299213" header="0.31496062992125984" footer="0.31496062992125984"/>
  <pageSetup paperSize="9" scale="74" fitToHeight="2" orientation="landscape" horizontalDpi="0" verticalDpi="0" r:id="rId1"/>
  <headerFooter>
    <oddHeader>&amp;LINIZIATIVA 10%&amp;C&amp;A</oddHead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9ED227-FE82-43D1-8315-F18CA51B5563}">
  <sheetPr>
    <tabColor rgb="FF99FF33"/>
  </sheetPr>
  <dimension ref="A1:E9"/>
  <sheetViews>
    <sheetView workbookViewId="0">
      <selection activeCell="B1" sqref="B1"/>
    </sheetView>
  </sheetViews>
  <sheetFormatPr defaultColWidth="9.109375" defaultRowHeight="15.6" x14ac:dyDescent="0.3"/>
  <cols>
    <col min="1" max="1" width="69.77734375" style="2" customWidth="1"/>
    <col min="2" max="2" width="11.88671875" style="21" customWidth="1"/>
    <col min="3" max="5" width="9.109375" style="2"/>
    <col min="6" max="16384" width="9.109375" style="1"/>
  </cols>
  <sheetData>
    <row r="1" spans="1:5" s="27" customFormat="1" ht="41.4" customHeight="1" x14ac:dyDescent="0.3">
      <c r="A1" s="46" t="s">
        <v>29</v>
      </c>
      <c r="B1" s="47">
        <v>-0.13</v>
      </c>
      <c r="C1" s="26"/>
      <c r="D1" s="26"/>
      <c r="E1" s="26"/>
    </row>
    <row r="2" spans="1:5" s="27" customFormat="1" ht="41.4" customHeight="1" x14ac:dyDescent="0.3">
      <c r="A2" s="46" t="s">
        <v>65</v>
      </c>
      <c r="B2" s="48">
        <v>35</v>
      </c>
      <c r="C2" s="26"/>
      <c r="D2" s="26"/>
      <c r="E2" s="26"/>
    </row>
    <row r="3" spans="1:5" s="27" customFormat="1" ht="41.4" customHeight="1" x14ac:dyDescent="0.3">
      <c r="A3" s="49" t="s">
        <v>2</v>
      </c>
      <c r="B3" s="50">
        <v>-4000</v>
      </c>
      <c r="C3" s="26"/>
      <c r="D3" s="26"/>
      <c r="E3" s="26"/>
    </row>
    <row r="4" spans="1:5" s="27" customFormat="1" ht="41.4" customHeight="1" x14ac:dyDescent="0.3">
      <c r="A4" s="49" t="s">
        <v>3</v>
      </c>
      <c r="B4" s="50" t="s">
        <v>4</v>
      </c>
      <c r="C4" s="26"/>
      <c r="D4" s="26"/>
      <c r="E4" s="26"/>
    </row>
    <row r="5" spans="1:5" s="27" customFormat="1" ht="41.4" customHeight="1" x14ac:dyDescent="0.3">
      <c r="A5" s="49" t="s">
        <v>62</v>
      </c>
      <c r="B5" s="51">
        <v>7072</v>
      </c>
      <c r="C5" s="26"/>
      <c r="D5" s="26"/>
      <c r="E5" s="26"/>
    </row>
    <row r="6" spans="1:5" s="27" customFormat="1" ht="41.4" customHeight="1" x14ac:dyDescent="0.3">
      <c r="A6" s="49" t="s">
        <v>61</v>
      </c>
      <c r="B6" s="51">
        <v>5260</v>
      </c>
      <c r="C6" s="26"/>
      <c r="D6" s="26"/>
      <c r="E6" s="26"/>
    </row>
    <row r="7" spans="1:5" s="27" customFormat="1" ht="41.4" customHeight="1" x14ac:dyDescent="0.3">
      <c r="A7" s="49" t="s">
        <v>63</v>
      </c>
      <c r="B7" s="51">
        <v>1630</v>
      </c>
      <c r="C7" s="26"/>
      <c r="D7" s="26"/>
      <c r="E7" s="26"/>
    </row>
    <row r="9" spans="1:5" x14ac:dyDescent="0.3">
      <c r="A9" s="3"/>
      <c r="B9" s="22"/>
    </row>
  </sheetData>
  <printOptions gridLines="1"/>
  <pageMargins left="0.70866141732283472" right="0.70866141732283472" top="1.5354330708661419" bottom="0.74803149606299213" header="0.70866141732283472" footer="0.31496062992125984"/>
  <pageSetup paperSize="9" orientation="portrait" horizontalDpi="0" verticalDpi="0" r:id="rId1"/>
  <headerFooter>
    <oddHeader>&amp;LINIZIATIVA 10%&amp;C&amp;A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330D33-A525-4B03-B3D3-E5AA6DA19E97}">
  <sheetPr>
    <tabColor rgb="FF99FFCC"/>
    <pageSetUpPr fitToPage="1"/>
  </sheetPr>
  <dimension ref="A1:J123"/>
  <sheetViews>
    <sheetView workbookViewId="0">
      <pane xSplit="1" ySplit="1" topLeftCell="B26" activePane="bottomRight" state="frozen"/>
      <selection pane="topRight" activeCell="B1" sqref="B1"/>
      <selection pane="bottomLeft" activeCell="A2" sqref="A2"/>
      <selection pane="bottomRight" activeCell="N103" sqref="N103"/>
    </sheetView>
  </sheetViews>
  <sheetFormatPr defaultRowHeight="14.4" x14ac:dyDescent="0.3"/>
  <cols>
    <col min="1" max="1" width="18.109375" style="34" customWidth="1"/>
    <col min="2" max="2" width="25.44140625" style="35" customWidth="1"/>
    <col min="3" max="4" width="13.6640625" style="36" customWidth="1"/>
    <col min="5" max="5" width="7.33203125" style="37" customWidth="1"/>
    <col min="6" max="7" width="13.6640625" style="38" customWidth="1"/>
    <col min="8" max="8" width="7.33203125" style="37" customWidth="1"/>
    <col min="9" max="10" width="13.6640625" style="39" customWidth="1"/>
    <col min="11" max="16384" width="8.88671875" style="37"/>
  </cols>
  <sheetData>
    <row r="1" spans="1:10" s="71" customFormat="1" ht="57.6" x14ac:dyDescent="0.3">
      <c r="A1" s="28" t="s">
        <v>41</v>
      </c>
      <c r="B1" s="29" t="s">
        <v>43</v>
      </c>
      <c r="C1" s="30" t="s">
        <v>45</v>
      </c>
      <c r="D1" s="30" t="s">
        <v>44</v>
      </c>
      <c r="E1" s="31"/>
      <c r="F1" s="32" t="s">
        <v>46</v>
      </c>
      <c r="G1" s="32" t="s">
        <v>44</v>
      </c>
      <c r="H1" s="31"/>
      <c r="I1" s="33" t="s">
        <v>47</v>
      </c>
      <c r="J1" s="33" t="s">
        <v>44</v>
      </c>
    </row>
    <row r="2" spans="1:10" x14ac:dyDescent="0.3">
      <c r="A2" s="34">
        <v>12300</v>
      </c>
      <c r="B2" s="35">
        <v>19.7</v>
      </c>
    </row>
    <row r="3" spans="1:10" x14ac:dyDescent="0.3">
      <c r="A3" s="34">
        <v>13000</v>
      </c>
      <c r="B3" s="35">
        <v>56.35</v>
      </c>
    </row>
    <row r="4" spans="1:10" x14ac:dyDescent="0.3">
      <c r="A4" s="34">
        <v>14000</v>
      </c>
      <c r="B4" s="35">
        <v>108.65</v>
      </c>
    </row>
    <row r="5" spans="1:10" x14ac:dyDescent="0.3">
      <c r="A5" s="34">
        <v>15000</v>
      </c>
      <c r="B5" s="35">
        <v>160.94999999999999</v>
      </c>
    </row>
    <row r="6" spans="1:10" x14ac:dyDescent="0.3">
      <c r="A6" s="34">
        <v>16000</v>
      </c>
      <c r="B6" s="35">
        <v>213.3</v>
      </c>
    </row>
    <row r="7" spans="1:10" x14ac:dyDescent="0.3">
      <c r="A7" s="34">
        <v>17100</v>
      </c>
      <c r="B7" s="35">
        <v>270.85000000000002</v>
      </c>
    </row>
    <row r="8" spans="1:10" x14ac:dyDescent="0.3">
      <c r="A8" s="34">
        <v>18000</v>
      </c>
      <c r="B8" s="35">
        <v>324.39999999999998</v>
      </c>
    </row>
    <row r="9" spans="1:10" x14ac:dyDescent="0.3">
      <c r="A9" s="34">
        <v>19000</v>
      </c>
      <c r="B9" s="35">
        <v>383.9</v>
      </c>
    </row>
    <row r="10" spans="1:10" x14ac:dyDescent="0.3">
      <c r="A10" s="34">
        <v>20000</v>
      </c>
      <c r="B10" s="35">
        <v>443.4</v>
      </c>
    </row>
    <row r="11" spans="1:10" x14ac:dyDescent="0.3">
      <c r="A11" s="34">
        <v>20100</v>
      </c>
      <c r="B11" s="35">
        <v>449.1</v>
      </c>
      <c r="C11" s="36">
        <f>B11*1.1</f>
        <v>494.01000000000005</v>
      </c>
      <c r="D11" s="40">
        <f>C11-B11</f>
        <v>44.910000000000025</v>
      </c>
      <c r="F11" s="41">
        <f>B11*1.2</f>
        <v>538.91999999999996</v>
      </c>
      <c r="G11" s="42">
        <f>F11-B11</f>
        <v>89.819999999999936</v>
      </c>
      <c r="I11" s="43">
        <f>B11*1.3</f>
        <v>583.83000000000004</v>
      </c>
      <c r="J11" s="44">
        <f>I11-B11</f>
        <v>134.73000000000002</v>
      </c>
    </row>
    <row r="12" spans="1:10" x14ac:dyDescent="0.3">
      <c r="A12" s="34">
        <v>20500</v>
      </c>
      <c r="B12" s="35">
        <v>473.1</v>
      </c>
      <c r="C12" s="36">
        <f t="shared" ref="C12:C75" si="0">B12*1.1</f>
        <v>520.41000000000008</v>
      </c>
      <c r="D12" s="40">
        <f t="shared" ref="D12:D75" si="1">C12-B12</f>
        <v>47.310000000000059</v>
      </c>
      <c r="F12" s="41">
        <f t="shared" ref="F12:F75" si="2">B12*1.2</f>
        <v>567.72</v>
      </c>
      <c r="G12" s="42">
        <f t="shared" ref="G12:G75" si="3">F12-B12</f>
        <v>94.62</v>
      </c>
      <c r="I12" s="43">
        <f t="shared" ref="I12:I75" si="4">B12*1.3</f>
        <v>615.03000000000009</v>
      </c>
      <c r="J12" s="44">
        <f t="shared" ref="J12:J75" si="5">I12-B12</f>
        <v>141.93000000000006</v>
      </c>
    </row>
    <row r="13" spans="1:10" x14ac:dyDescent="0.3">
      <c r="A13" s="34">
        <v>21000</v>
      </c>
      <c r="B13" s="35">
        <v>492.7</v>
      </c>
      <c r="C13" s="36">
        <f t="shared" si="0"/>
        <v>541.97</v>
      </c>
      <c r="D13" s="40">
        <f t="shared" si="1"/>
        <v>49.270000000000039</v>
      </c>
      <c r="F13" s="41">
        <f t="shared" si="2"/>
        <v>591.24</v>
      </c>
      <c r="G13" s="42">
        <f t="shared" si="3"/>
        <v>98.54000000000002</v>
      </c>
      <c r="I13" s="43">
        <f t="shared" si="4"/>
        <v>640.51</v>
      </c>
      <c r="J13" s="44">
        <f t="shared" si="5"/>
        <v>147.81</v>
      </c>
    </row>
    <row r="14" spans="1:10" x14ac:dyDescent="0.3">
      <c r="A14" s="34">
        <v>22000</v>
      </c>
      <c r="B14" s="35">
        <v>531.95000000000005</v>
      </c>
      <c r="C14" s="36">
        <f t="shared" si="0"/>
        <v>585.1450000000001</v>
      </c>
      <c r="D14" s="40">
        <f t="shared" si="1"/>
        <v>53.19500000000005</v>
      </c>
      <c r="F14" s="41">
        <f t="shared" si="2"/>
        <v>638.34</v>
      </c>
      <c r="G14" s="42">
        <f t="shared" si="3"/>
        <v>106.38999999999999</v>
      </c>
      <c r="I14" s="43">
        <f t="shared" si="4"/>
        <v>691.53500000000008</v>
      </c>
      <c r="J14" s="44">
        <f t="shared" si="5"/>
        <v>159.58500000000004</v>
      </c>
    </row>
    <row r="15" spans="1:10" x14ac:dyDescent="0.3">
      <c r="A15" s="34">
        <v>23000</v>
      </c>
      <c r="B15" s="35">
        <v>571.20000000000005</v>
      </c>
      <c r="C15" s="36">
        <f t="shared" si="0"/>
        <v>628.32000000000005</v>
      </c>
      <c r="D15" s="40">
        <f t="shared" si="1"/>
        <v>57.120000000000005</v>
      </c>
      <c r="F15" s="41">
        <f t="shared" si="2"/>
        <v>685.44</v>
      </c>
      <c r="G15" s="42">
        <f t="shared" si="3"/>
        <v>114.24000000000001</v>
      </c>
      <c r="I15" s="43">
        <f t="shared" si="4"/>
        <v>742.56000000000006</v>
      </c>
      <c r="J15" s="44">
        <f t="shared" si="5"/>
        <v>171.36</v>
      </c>
    </row>
    <row r="16" spans="1:10" x14ac:dyDescent="0.3">
      <c r="A16" s="34">
        <v>24400</v>
      </c>
      <c r="B16" s="35">
        <v>626.15</v>
      </c>
      <c r="C16" s="36">
        <f t="shared" si="0"/>
        <v>688.76499999999999</v>
      </c>
      <c r="D16" s="40">
        <f t="shared" si="1"/>
        <v>62.615000000000009</v>
      </c>
      <c r="F16" s="41">
        <f t="shared" si="2"/>
        <v>751.38</v>
      </c>
      <c r="G16" s="42">
        <f t="shared" si="3"/>
        <v>125.23000000000002</v>
      </c>
      <c r="I16" s="43">
        <f t="shared" si="4"/>
        <v>813.995</v>
      </c>
      <c r="J16" s="44">
        <f t="shared" si="5"/>
        <v>187.84500000000003</v>
      </c>
    </row>
    <row r="17" spans="1:10" x14ac:dyDescent="0.3">
      <c r="A17" s="34">
        <v>25000</v>
      </c>
      <c r="B17" s="35">
        <v>649.70000000000005</v>
      </c>
      <c r="C17" s="36">
        <f t="shared" si="0"/>
        <v>714.67000000000007</v>
      </c>
      <c r="D17" s="40">
        <f t="shared" si="1"/>
        <v>64.970000000000027</v>
      </c>
      <c r="F17" s="41">
        <f t="shared" si="2"/>
        <v>779.64</v>
      </c>
      <c r="G17" s="42">
        <f t="shared" si="3"/>
        <v>129.93999999999994</v>
      </c>
      <c r="I17" s="43">
        <f t="shared" si="4"/>
        <v>844.61000000000013</v>
      </c>
      <c r="J17" s="44">
        <f t="shared" si="5"/>
        <v>194.91000000000008</v>
      </c>
    </row>
    <row r="18" spans="1:10" x14ac:dyDescent="0.3">
      <c r="A18" s="34">
        <v>25600</v>
      </c>
      <c r="B18" s="35">
        <v>673.2</v>
      </c>
      <c r="C18" s="36">
        <f t="shared" si="0"/>
        <v>740.5200000000001</v>
      </c>
      <c r="D18" s="40">
        <f t="shared" si="1"/>
        <v>67.32000000000005</v>
      </c>
      <c r="E18" s="45"/>
      <c r="F18" s="41">
        <f t="shared" si="2"/>
        <v>807.84</v>
      </c>
      <c r="G18" s="42">
        <f t="shared" si="3"/>
        <v>134.63999999999999</v>
      </c>
      <c r="H18" s="45"/>
      <c r="I18" s="43">
        <f t="shared" si="4"/>
        <v>875.16000000000008</v>
      </c>
      <c r="J18" s="44">
        <f t="shared" si="5"/>
        <v>201.96000000000004</v>
      </c>
    </row>
    <row r="19" spans="1:10" x14ac:dyDescent="0.3">
      <c r="A19" s="34">
        <v>26000</v>
      </c>
      <c r="B19" s="35">
        <v>703.2</v>
      </c>
      <c r="C19" s="36">
        <f t="shared" si="0"/>
        <v>773.5200000000001</v>
      </c>
      <c r="D19" s="40">
        <f t="shared" si="1"/>
        <v>70.32000000000005</v>
      </c>
      <c r="E19" s="45"/>
      <c r="F19" s="41">
        <f t="shared" si="2"/>
        <v>843.84</v>
      </c>
      <c r="G19" s="42">
        <f t="shared" si="3"/>
        <v>140.63999999999999</v>
      </c>
      <c r="H19" s="45"/>
      <c r="I19" s="43">
        <f t="shared" si="4"/>
        <v>914.16000000000008</v>
      </c>
      <c r="J19" s="44">
        <f t="shared" si="5"/>
        <v>210.96000000000004</v>
      </c>
    </row>
    <row r="20" spans="1:10" x14ac:dyDescent="0.3">
      <c r="A20" s="34">
        <v>27700</v>
      </c>
      <c r="B20" s="35">
        <v>830.65</v>
      </c>
      <c r="C20" s="36">
        <f t="shared" si="0"/>
        <v>913.71500000000003</v>
      </c>
      <c r="D20" s="40">
        <f t="shared" si="1"/>
        <v>83.065000000000055</v>
      </c>
      <c r="E20" s="45"/>
      <c r="F20" s="41">
        <f t="shared" si="2"/>
        <v>996.78</v>
      </c>
      <c r="G20" s="42">
        <f t="shared" si="3"/>
        <v>166.13</v>
      </c>
      <c r="H20" s="45"/>
      <c r="I20" s="43">
        <f t="shared" si="4"/>
        <v>1079.845</v>
      </c>
      <c r="J20" s="44">
        <f t="shared" si="5"/>
        <v>249.19500000000005</v>
      </c>
    </row>
    <row r="21" spans="1:10" x14ac:dyDescent="0.3">
      <c r="A21" s="34">
        <v>28000</v>
      </c>
      <c r="B21" s="35">
        <v>853.2</v>
      </c>
      <c r="C21" s="36">
        <f t="shared" si="0"/>
        <v>938.5200000000001</v>
      </c>
      <c r="D21" s="40">
        <f t="shared" si="1"/>
        <v>85.32000000000005</v>
      </c>
      <c r="E21" s="45"/>
      <c r="F21" s="41">
        <f t="shared" si="2"/>
        <v>1023.84</v>
      </c>
      <c r="G21" s="42">
        <f t="shared" si="3"/>
        <v>170.64</v>
      </c>
      <c r="H21" s="45"/>
      <c r="I21" s="43">
        <f t="shared" si="4"/>
        <v>1109.1600000000001</v>
      </c>
      <c r="J21" s="44">
        <f t="shared" si="5"/>
        <v>255.96000000000004</v>
      </c>
    </row>
    <row r="22" spans="1:10" x14ac:dyDescent="0.3">
      <c r="A22" s="34">
        <v>29600</v>
      </c>
      <c r="B22" s="35">
        <v>973.15</v>
      </c>
      <c r="C22" s="36">
        <f t="shared" si="0"/>
        <v>1070.4650000000001</v>
      </c>
      <c r="D22" s="40">
        <f t="shared" si="1"/>
        <v>97.315000000000168</v>
      </c>
      <c r="E22" s="45"/>
      <c r="F22" s="41">
        <f t="shared" si="2"/>
        <v>1167.78</v>
      </c>
      <c r="G22" s="42">
        <f t="shared" si="3"/>
        <v>194.63</v>
      </c>
      <c r="H22" s="45"/>
      <c r="I22" s="43">
        <f t="shared" si="4"/>
        <v>1265.095</v>
      </c>
      <c r="J22" s="44">
        <f t="shared" si="5"/>
        <v>291.94500000000005</v>
      </c>
    </row>
    <row r="23" spans="1:10" x14ac:dyDescent="0.3">
      <c r="A23" s="34">
        <v>30000</v>
      </c>
      <c r="B23" s="35">
        <v>1011</v>
      </c>
      <c r="C23" s="36">
        <f t="shared" si="0"/>
        <v>1112.1000000000001</v>
      </c>
      <c r="D23" s="40">
        <f t="shared" si="1"/>
        <v>101.10000000000014</v>
      </c>
      <c r="E23" s="45"/>
      <c r="F23" s="41">
        <f t="shared" si="2"/>
        <v>1213.2</v>
      </c>
      <c r="G23" s="42">
        <f t="shared" si="3"/>
        <v>202.20000000000005</v>
      </c>
      <c r="H23" s="45"/>
      <c r="I23" s="43">
        <f t="shared" si="4"/>
        <v>1314.3</v>
      </c>
      <c r="J23" s="44">
        <f t="shared" si="5"/>
        <v>303.29999999999995</v>
      </c>
    </row>
    <row r="24" spans="1:10" x14ac:dyDescent="0.3">
      <c r="A24" s="34">
        <v>31000</v>
      </c>
      <c r="B24" s="35">
        <v>1105.5999999999999</v>
      </c>
      <c r="C24" s="36">
        <f t="shared" si="0"/>
        <v>1216.1600000000001</v>
      </c>
      <c r="D24" s="40">
        <f t="shared" si="1"/>
        <v>110.56000000000017</v>
      </c>
      <c r="E24" s="45"/>
      <c r="F24" s="41">
        <f t="shared" si="2"/>
        <v>1326.7199999999998</v>
      </c>
      <c r="G24" s="42">
        <f t="shared" si="3"/>
        <v>221.11999999999989</v>
      </c>
      <c r="H24" s="45"/>
      <c r="I24" s="43">
        <f t="shared" si="4"/>
        <v>1437.28</v>
      </c>
      <c r="J24" s="44">
        <f t="shared" si="5"/>
        <v>331.68000000000006</v>
      </c>
    </row>
    <row r="25" spans="1:10" x14ac:dyDescent="0.3">
      <c r="A25" s="34">
        <v>32000</v>
      </c>
      <c r="B25" s="35">
        <v>1200.2</v>
      </c>
      <c r="C25" s="36">
        <f t="shared" si="0"/>
        <v>1320.2200000000003</v>
      </c>
      <c r="D25" s="40">
        <f t="shared" si="1"/>
        <v>120.02000000000021</v>
      </c>
      <c r="E25" s="45"/>
      <c r="F25" s="41">
        <f t="shared" si="2"/>
        <v>1440.24</v>
      </c>
      <c r="G25" s="42">
        <f t="shared" si="3"/>
        <v>240.03999999999996</v>
      </c>
      <c r="H25" s="45"/>
      <c r="I25" s="43">
        <f t="shared" si="4"/>
        <v>1560.2600000000002</v>
      </c>
      <c r="J25" s="44">
        <f t="shared" si="5"/>
        <v>360.06000000000017</v>
      </c>
    </row>
    <row r="26" spans="1:10" x14ac:dyDescent="0.3">
      <c r="A26" s="34">
        <v>32600</v>
      </c>
      <c r="B26" s="35">
        <v>1257</v>
      </c>
      <c r="C26" s="36">
        <f t="shared" si="0"/>
        <v>1382.7</v>
      </c>
      <c r="D26" s="40">
        <f t="shared" si="1"/>
        <v>125.70000000000005</v>
      </c>
      <c r="E26" s="45"/>
      <c r="F26" s="41">
        <f t="shared" si="2"/>
        <v>1508.3999999999999</v>
      </c>
      <c r="G26" s="42">
        <f t="shared" si="3"/>
        <v>251.39999999999986</v>
      </c>
      <c r="H26" s="45"/>
      <c r="I26" s="43">
        <f t="shared" si="4"/>
        <v>1634.1000000000001</v>
      </c>
      <c r="J26" s="44">
        <f t="shared" si="5"/>
        <v>377.10000000000014</v>
      </c>
    </row>
    <row r="27" spans="1:10" x14ac:dyDescent="0.3">
      <c r="A27" s="34">
        <v>33000</v>
      </c>
      <c r="B27" s="35">
        <v>1294.8</v>
      </c>
      <c r="C27" s="36">
        <f t="shared" si="0"/>
        <v>1424.28</v>
      </c>
      <c r="D27" s="40">
        <f t="shared" si="1"/>
        <v>129.48000000000002</v>
      </c>
      <c r="E27" s="45"/>
      <c r="F27" s="41">
        <f t="shared" si="2"/>
        <v>1553.76</v>
      </c>
      <c r="G27" s="42">
        <f t="shared" si="3"/>
        <v>258.96000000000004</v>
      </c>
      <c r="H27" s="45"/>
      <c r="I27" s="43">
        <f t="shared" si="4"/>
        <v>1683.24</v>
      </c>
      <c r="J27" s="44">
        <f t="shared" si="5"/>
        <v>388.44000000000005</v>
      </c>
    </row>
    <row r="28" spans="1:10" x14ac:dyDescent="0.3">
      <c r="A28" s="34">
        <v>34000</v>
      </c>
      <c r="B28" s="35">
        <v>1389.45</v>
      </c>
      <c r="C28" s="36">
        <f t="shared" si="0"/>
        <v>1528.3950000000002</v>
      </c>
      <c r="D28" s="40">
        <f t="shared" si="1"/>
        <v>138.94500000000016</v>
      </c>
      <c r="E28" s="45"/>
      <c r="F28" s="41">
        <f t="shared" si="2"/>
        <v>1667.34</v>
      </c>
      <c r="G28" s="42">
        <f t="shared" si="3"/>
        <v>277.88999999999987</v>
      </c>
      <c r="H28" s="45"/>
      <c r="I28" s="43">
        <f t="shared" si="4"/>
        <v>1806.2850000000001</v>
      </c>
      <c r="J28" s="44">
        <f t="shared" si="5"/>
        <v>416.83500000000004</v>
      </c>
    </row>
    <row r="29" spans="1:10" x14ac:dyDescent="0.3">
      <c r="A29" s="34">
        <v>35000</v>
      </c>
      <c r="B29" s="35">
        <v>1484.05</v>
      </c>
      <c r="C29" s="36">
        <f t="shared" si="0"/>
        <v>1632.4550000000002</v>
      </c>
      <c r="D29" s="40">
        <f t="shared" si="1"/>
        <v>148.4050000000002</v>
      </c>
      <c r="E29" s="45"/>
      <c r="F29" s="41">
        <f t="shared" si="2"/>
        <v>1780.86</v>
      </c>
      <c r="G29" s="42">
        <f t="shared" si="3"/>
        <v>296.80999999999995</v>
      </c>
      <c r="H29" s="45"/>
      <c r="I29" s="43">
        <f t="shared" si="4"/>
        <v>1929.2650000000001</v>
      </c>
      <c r="J29" s="44">
        <f t="shared" si="5"/>
        <v>445.21500000000015</v>
      </c>
    </row>
    <row r="30" spans="1:10" x14ac:dyDescent="0.3">
      <c r="A30" s="34">
        <v>36000</v>
      </c>
      <c r="B30" s="35">
        <v>1578.65</v>
      </c>
      <c r="C30" s="36">
        <f t="shared" si="0"/>
        <v>1736.5150000000003</v>
      </c>
      <c r="D30" s="40">
        <f t="shared" si="1"/>
        <v>157.86500000000024</v>
      </c>
      <c r="E30" s="45"/>
      <c r="F30" s="41">
        <f t="shared" si="2"/>
        <v>1894.38</v>
      </c>
      <c r="G30" s="42">
        <f t="shared" si="3"/>
        <v>315.73</v>
      </c>
      <c r="H30" s="45"/>
      <c r="I30" s="43">
        <f t="shared" si="4"/>
        <v>2052.2450000000003</v>
      </c>
      <c r="J30" s="44">
        <f t="shared" si="5"/>
        <v>473.59500000000025</v>
      </c>
    </row>
    <row r="31" spans="1:10" x14ac:dyDescent="0.3">
      <c r="A31" s="34">
        <v>37000</v>
      </c>
      <c r="B31" s="35">
        <v>1673.25</v>
      </c>
      <c r="C31" s="36">
        <f t="shared" si="0"/>
        <v>1840.575</v>
      </c>
      <c r="D31" s="40">
        <f t="shared" si="1"/>
        <v>167.32500000000005</v>
      </c>
      <c r="E31" s="45"/>
      <c r="F31" s="41">
        <f t="shared" si="2"/>
        <v>2007.8999999999999</v>
      </c>
      <c r="G31" s="42">
        <f t="shared" si="3"/>
        <v>334.64999999999986</v>
      </c>
      <c r="H31" s="45"/>
      <c r="I31" s="43">
        <f t="shared" si="4"/>
        <v>2175.2249999999999</v>
      </c>
      <c r="J31" s="44">
        <f t="shared" si="5"/>
        <v>501.97499999999991</v>
      </c>
    </row>
    <row r="32" spans="1:10" x14ac:dyDescent="0.3">
      <c r="A32" s="34">
        <v>38000</v>
      </c>
      <c r="B32" s="35">
        <v>1767.85</v>
      </c>
      <c r="C32" s="36">
        <f t="shared" si="0"/>
        <v>1944.635</v>
      </c>
      <c r="D32" s="40">
        <f t="shared" si="1"/>
        <v>176.78500000000008</v>
      </c>
      <c r="E32" s="45"/>
      <c r="F32" s="41">
        <f t="shared" si="2"/>
        <v>2121.4199999999996</v>
      </c>
      <c r="G32" s="42">
        <f t="shared" si="3"/>
        <v>353.56999999999971</v>
      </c>
      <c r="H32" s="45"/>
      <c r="I32" s="43">
        <f t="shared" si="4"/>
        <v>2298.2049999999999</v>
      </c>
      <c r="J32" s="44">
        <f t="shared" si="5"/>
        <v>530.35500000000002</v>
      </c>
    </row>
    <row r="33" spans="1:10" x14ac:dyDescent="0.3">
      <c r="A33" s="34">
        <v>39200</v>
      </c>
      <c r="B33" s="35">
        <v>1881.35</v>
      </c>
      <c r="C33" s="36">
        <f t="shared" si="0"/>
        <v>2069.4850000000001</v>
      </c>
      <c r="D33" s="40">
        <f t="shared" si="1"/>
        <v>188.13500000000022</v>
      </c>
      <c r="E33" s="45"/>
      <c r="F33" s="41">
        <f t="shared" si="2"/>
        <v>2257.62</v>
      </c>
      <c r="G33" s="42">
        <f t="shared" si="3"/>
        <v>376.27</v>
      </c>
      <c r="H33" s="45"/>
      <c r="I33" s="43">
        <f t="shared" si="4"/>
        <v>2445.7550000000001</v>
      </c>
      <c r="J33" s="44">
        <f t="shared" si="5"/>
        <v>564.4050000000002</v>
      </c>
    </row>
    <row r="34" spans="1:10" x14ac:dyDescent="0.3">
      <c r="A34" s="34">
        <v>40000</v>
      </c>
      <c r="B34" s="35">
        <v>1964.35</v>
      </c>
      <c r="C34" s="36">
        <f t="shared" si="0"/>
        <v>2160.7849999999999</v>
      </c>
      <c r="D34" s="40">
        <f t="shared" si="1"/>
        <v>196.43499999999995</v>
      </c>
      <c r="E34" s="45"/>
      <c r="F34" s="41">
        <f t="shared" si="2"/>
        <v>2357.2199999999998</v>
      </c>
      <c r="G34" s="42">
        <f t="shared" si="3"/>
        <v>392.86999999999989</v>
      </c>
      <c r="H34" s="45"/>
      <c r="I34" s="43">
        <f t="shared" si="4"/>
        <v>2553.6549999999997</v>
      </c>
      <c r="J34" s="44">
        <f t="shared" si="5"/>
        <v>589.30499999999984</v>
      </c>
    </row>
    <row r="35" spans="1:10" x14ac:dyDescent="0.3">
      <c r="A35" s="34">
        <v>41600</v>
      </c>
      <c r="B35" s="35">
        <v>2130.4</v>
      </c>
      <c r="C35" s="36">
        <f t="shared" si="0"/>
        <v>2343.4400000000005</v>
      </c>
      <c r="D35" s="40">
        <f t="shared" si="1"/>
        <v>213.04000000000042</v>
      </c>
      <c r="E35" s="45"/>
      <c r="F35" s="41">
        <f t="shared" si="2"/>
        <v>2556.48</v>
      </c>
      <c r="G35" s="42">
        <f t="shared" si="3"/>
        <v>426.07999999999993</v>
      </c>
      <c r="H35" s="45"/>
      <c r="I35" s="43">
        <f t="shared" si="4"/>
        <v>2769.5200000000004</v>
      </c>
      <c r="J35" s="44">
        <f t="shared" si="5"/>
        <v>639.12000000000035</v>
      </c>
    </row>
    <row r="36" spans="1:10" x14ac:dyDescent="0.3">
      <c r="A36" s="34">
        <v>42000</v>
      </c>
      <c r="B36" s="35">
        <v>2171.9</v>
      </c>
      <c r="C36" s="36">
        <f t="shared" si="0"/>
        <v>2389.09</v>
      </c>
      <c r="D36" s="40">
        <f t="shared" si="1"/>
        <v>217.19000000000005</v>
      </c>
      <c r="E36" s="45"/>
      <c r="F36" s="41">
        <f t="shared" si="2"/>
        <v>2606.2800000000002</v>
      </c>
      <c r="G36" s="42">
        <f t="shared" si="3"/>
        <v>434.38000000000011</v>
      </c>
      <c r="H36" s="45"/>
      <c r="I36" s="43">
        <f t="shared" si="4"/>
        <v>2823.4700000000003</v>
      </c>
      <c r="J36" s="44">
        <f t="shared" si="5"/>
        <v>651.57000000000016</v>
      </c>
    </row>
    <row r="37" spans="1:10" x14ac:dyDescent="0.3">
      <c r="A37" s="34">
        <v>43000</v>
      </c>
      <c r="B37" s="35">
        <v>2275.6999999999998</v>
      </c>
      <c r="C37" s="36">
        <f t="shared" si="0"/>
        <v>2503.27</v>
      </c>
      <c r="D37" s="40">
        <f t="shared" si="1"/>
        <v>227.57000000000016</v>
      </c>
      <c r="E37" s="45"/>
      <c r="F37" s="41">
        <f t="shared" si="2"/>
        <v>2730.8399999999997</v>
      </c>
      <c r="G37" s="42">
        <f t="shared" si="3"/>
        <v>455.13999999999987</v>
      </c>
      <c r="H37" s="45"/>
      <c r="I37" s="43">
        <f t="shared" si="4"/>
        <v>2958.41</v>
      </c>
      <c r="J37" s="44">
        <f t="shared" si="5"/>
        <v>682.71</v>
      </c>
    </row>
    <row r="38" spans="1:10" x14ac:dyDescent="0.3">
      <c r="A38" s="34">
        <v>44000</v>
      </c>
      <c r="B38" s="35">
        <v>2379.4499999999998</v>
      </c>
      <c r="C38" s="36">
        <f t="shared" si="0"/>
        <v>2617.395</v>
      </c>
      <c r="D38" s="40">
        <f t="shared" si="1"/>
        <v>237.94500000000016</v>
      </c>
      <c r="E38" s="45"/>
      <c r="F38" s="41">
        <f t="shared" si="2"/>
        <v>2855.3399999999997</v>
      </c>
      <c r="G38" s="42">
        <f t="shared" si="3"/>
        <v>475.88999999999987</v>
      </c>
      <c r="H38" s="45"/>
      <c r="I38" s="43">
        <f t="shared" si="4"/>
        <v>3093.2849999999999</v>
      </c>
      <c r="J38" s="44">
        <f t="shared" si="5"/>
        <v>713.83500000000004</v>
      </c>
    </row>
    <row r="39" spans="1:10" x14ac:dyDescent="0.3">
      <c r="A39" s="34">
        <v>45000</v>
      </c>
      <c r="B39" s="35">
        <v>2483.25</v>
      </c>
      <c r="C39" s="36">
        <f t="shared" si="0"/>
        <v>2731.5750000000003</v>
      </c>
      <c r="D39" s="40">
        <f t="shared" si="1"/>
        <v>248.32500000000027</v>
      </c>
      <c r="E39" s="45"/>
      <c r="F39" s="41">
        <f t="shared" si="2"/>
        <v>2979.9</v>
      </c>
      <c r="G39" s="42">
        <f t="shared" si="3"/>
        <v>496.65000000000009</v>
      </c>
      <c r="H39" s="45"/>
      <c r="I39" s="43">
        <f t="shared" si="4"/>
        <v>3228.2249999999999</v>
      </c>
      <c r="J39" s="44">
        <f t="shared" si="5"/>
        <v>744.97499999999991</v>
      </c>
    </row>
    <row r="40" spans="1:10" x14ac:dyDescent="0.3">
      <c r="A40" s="34">
        <v>46000</v>
      </c>
      <c r="B40" s="35">
        <v>2587</v>
      </c>
      <c r="C40" s="36">
        <f t="shared" si="0"/>
        <v>2845.7000000000003</v>
      </c>
      <c r="D40" s="40">
        <f t="shared" si="1"/>
        <v>258.70000000000027</v>
      </c>
      <c r="E40" s="45"/>
      <c r="F40" s="41">
        <f t="shared" si="2"/>
        <v>3104.4</v>
      </c>
      <c r="G40" s="42">
        <f t="shared" si="3"/>
        <v>517.40000000000009</v>
      </c>
      <c r="H40" s="45"/>
      <c r="I40" s="43">
        <f t="shared" si="4"/>
        <v>3363.1</v>
      </c>
      <c r="J40" s="44">
        <f t="shared" si="5"/>
        <v>776.09999999999991</v>
      </c>
    </row>
    <row r="41" spans="1:10" x14ac:dyDescent="0.3">
      <c r="A41" s="34">
        <v>47000</v>
      </c>
      <c r="B41" s="35">
        <v>2690.75</v>
      </c>
      <c r="C41" s="36">
        <f t="shared" si="0"/>
        <v>2959.8250000000003</v>
      </c>
      <c r="D41" s="40">
        <f t="shared" si="1"/>
        <v>269.07500000000027</v>
      </c>
      <c r="E41" s="45"/>
      <c r="F41" s="41">
        <f t="shared" si="2"/>
        <v>3228.9</v>
      </c>
      <c r="G41" s="42">
        <f t="shared" si="3"/>
        <v>538.15000000000009</v>
      </c>
      <c r="H41" s="45"/>
      <c r="I41" s="43">
        <f t="shared" si="4"/>
        <v>3497.9749999999999</v>
      </c>
      <c r="J41" s="44">
        <f t="shared" si="5"/>
        <v>807.22499999999991</v>
      </c>
    </row>
    <row r="42" spans="1:10" x14ac:dyDescent="0.3">
      <c r="A42" s="34">
        <v>48000</v>
      </c>
      <c r="B42" s="35">
        <v>2794.5</v>
      </c>
      <c r="C42" s="36">
        <f t="shared" si="0"/>
        <v>3073.9500000000003</v>
      </c>
      <c r="D42" s="40">
        <f t="shared" si="1"/>
        <v>279.45000000000027</v>
      </c>
      <c r="E42" s="45"/>
      <c r="F42" s="41">
        <f t="shared" si="2"/>
        <v>3353.4</v>
      </c>
      <c r="G42" s="42">
        <f t="shared" si="3"/>
        <v>558.90000000000009</v>
      </c>
      <c r="H42" s="45"/>
      <c r="I42" s="43">
        <f t="shared" si="4"/>
        <v>3632.85</v>
      </c>
      <c r="J42" s="44">
        <f t="shared" si="5"/>
        <v>838.34999999999991</v>
      </c>
    </row>
    <row r="43" spans="1:10" x14ac:dyDescent="0.3">
      <c r="A43" s="34">
        <v>49000</v>
      </c>
      <c r="B43" s="35">
        <v>2898.3</v>
      </c>
      <c r="C43" s="36">
        <f t="shared" si="0"/>
        <v>3188.1300000000006</v>
      </c>
      <c r="D43" s="40">
        <f t="shared" si="1"/>
        <v>289.83000000000038</v>
      </c>
      <c r="E43" s="45"/>
      <c r="F43" s="41">
        <f t="shared" si="2"/>
        <v>3477.96</v>
      </c>
      <c r="G43" s="42">
        <f t="shared" si="3"/>
        <v>579.65999999999985</v>
      </c>
      <c r="H43" s="45"/>
      <c r="I43" s="43">
        <f t="shared" si="4"/>
        <v>3767.7900000000004</v>
      </c>
      <c r="J43" s="44">
        <f t="shared" si="5"/>
        <v>869.49000000000024</v>
      </c>
    </row>
    <row r="44" spans="1:10" x14ac:dyDescent="0.3">
      <c r="A44" s="34">
        <v>50000</v>
      </c>
      <c r="B44" s="35">
        <v>3002.05</v>
      </c>
      <c r="C44" s="36">
        <f t="shared" si="0"/>
        <v>3302.2550000000006</v>
      </c>
      <c r="D44" s="40">
        <f t="shared" si="1"/>
        <v>300.20500000000038</v>
      </c>
      <c r="E44" s="45"/>
      <c r="F44" s="41">
        <f t="shared" si="2"/>
        <v>3602.46</v>
      </c>
      <c r="G44" s="42">
        <f t="shared" si="3"/>
        <v>600.40999999999985</v>
      </c>
      <c r="H44" s="45"/>
      <c r="I44" s="43">
        <f t="shared" si="4"/>
        <v>3902.6650000000004</v>
      </c>
      <c r="J44" s="44">
        <f t="shared" si="5"/>
        <v>900.61500000000024</v>
      </c>
    </row>
    <row r="45" spans="1:10" x14ac:dyDescent="0.3">
      <c r="A45" s="34">
        <v>51000</v>
      </c>
      <c r="B45" s="35">
        <v>3105.85</v>
      </c>
      <c r="C45" s="36">
        <f t="shared" si="0"/>
        <v>3416.4350000000004</v>
      </c>
      <c r="D45" s="40">
        <f t="shared" si="1"/>
        <v>310.58500000000049</v>
      </c>
      <c r="E45" s="45"/>
      <c r="F45" s="41">
        <f t="shared" si="2"/>
        <v>3727.0199999999995</v>
      </c>
      <c r="G45" s="42">
        <f t="shared" si="3"/>
        <v>621.16999999999962</v>
      </c>
      <c r="H45" s="45"/>
      <c r="I45" s="43">
        <f t="shared" si="4"/>
        <v>4037.605</v>
      </c>
      <c r="J45" s="44">
        <f t="shared" si="5"/>
        <v>931.75500000000011</v>
      </c>
    </row>
    <row r="46" spans="1:10" x14ac:dyDescent="0.3">
      <c r="A46" s="34">
        <v>51800</v>
      </c>
      <c r="B46" s="35">
        <v>3188.85</v>
      </c>
      <c r="C46" s="36">
        <f t="shared" si="0"/>
        <v>3507.7350000000001</v>
      </c>
      <c r="D46" s="40">
        <f t="shared" si="1"/>
        <v>318.88500000000022</v>
      </c>
      <c r="E46" s="45"/>
      <c r="F46" s="41">
        <f t="shared" si="2"/>
        <v>3826.62</v>
      </c>
      <c r="G46" s="42">
        <f t="shared" si="3"/>
        <v>637.77</v>
      </c>
      <c r="H46" s="45"/>
      <c r="I46" s="43">
        <f t="shared" si="4"/>
        <v>4145.5050000000001</v>
      </c>
      <c r="J46" s="44">
        <f t="shared" si="5"/>
        <v>956.6550000000002</v>
      </c>
    </row>
    <row r="47" spans="1:10" x14ac:dyDescent="0.3">
      <c r="A47" s="34">
        <v>52000</v>
      </c>
      <c r="B47" s="35">
        <v>3210.85</v>
      </c>
      <c r="C47" s="36">
        <f t="shared" si="0"/>
        <v>3531.9350000000004</v>
      </c>
      <c r="D47" s="40">
        <f t="shared" si="1"/>
        <v>321.08500000000049</v>
      </c>
      <c r="E47" s="45"/>
      <c r="F47" s="41">
        <f t="shared" si="2"/>
        <v>3853.0199999999995</v>
      </c>
      <c r="G47" s="42">
        <f t="shared" si="3"/>
        <v>642.16999999999962</v>
      </c>
      <c r="H47" s="45"/>
      <c r="I47" s="43">
        <f t="shared" si="4"/>
        <v>4174.1050000000005</v>
      </c>
      <c r="J47" s="44">
        <f t="shared" si="5"/>
        <v>963.25500000000056</v>
      </c>
    </row>
    <row r="48" spans="1:10" x14ac:dyDescent="0.3">
      <c r="A48" s="34">
        <v>53000</v>
      </c>
      <c r="B48" s="35">
        <v>3320.7</v>
      </c>
      <c r="C48" s="36">
        <f t="shared" si="0"/>
        <v>3652.77</v>
      </c>
      <c r="D48" s="40">
        <f t="shared" si="1"/>
        <v>332.07000000000016</v>
      </c>
      <c r="E48" s="45"/>
      <c r="F48" s="41">
        <f t="shared" si="2"/>
        <v>3984.8399999999997</v>
      </c>
      <c r="G48" s="42">
        <f t="shared" si="3"/>
        <v>664.13999999999987</v>
      </c>
      <c r="H48" s="45"/>
      <c r="I48" s="43">
        <f t="shared" si="4"/>
        <v>4316.91</v>
      </c>
      <c r="J48" s="44">
        <f t="shared" si="5"/>
        <v>996.21</v>
      </c>
    </row>
    <row r="49" spans="1:10" x14ac:dyDescent="0.3">
      <c r="A49" s="34">
        <v>54000</v>
      </c>
      <c r="B49" s="35">
        <v>3430.55</v>
      </c>
      <c r="C49" s="36">
        <f t="shared" si="0"/>
        <v>3773.6050000000005</v>
      </c>
      <c r="D49" s="40">
        <f t="shared" si="1"/>
        <v>343.05500000000029</v>
      </c>
      <c r="E49" s="45"/>
      <c r="F49" s="41">
        <f t="shared" si="2"/>
        <v>4116.66</v>
      </c>
      <c r="G49" s="42">
        <f t="shared" si="3"/>
        <v>686.10999999999967</v>
      </c>
      <c r="H49" s="45"/>
      <c r="I49" s="43">
        <f t="shared" si="4"/>
        <v>4459.7150000000001</v>
      </c>
      <c r="J49" s="44">
        <f t="shared" si="5"/>
        <v>1029.165</v>
      </c>
    </row>
    <row r="50" spans="1:10" x14ac:dyDescent="0.3">
      <c r="A50" s="34">
        <v>55000</v>
      </c>
      <c r="B50" s="35">
        <v>3540.45</v>
      </c>
      <c r="C50" s="36">
        <f t="shared" si="0"/>
        <v>3894.4949999999999</v>
      </c>
      <c r="D50" s="40">
        <f t="shared" si="1"/>
        <v>354.04500000000007</v>
      </c>
      <c r="E50" s="45"/>
      <c r="F50" s="41">
        <f t="shared" si="2"/>
        <v>4248.54</v>
      </c>
      <c r="G50" s="42">
        <f t="shared" si="3"/>
        <v>708.09000000000015</v>
      </c>
      <c r="H50" s="45"/>
      <c r="I50" s="43">
        <f t="shared" si="4"/>
        <v>4602.585</v>
      </c>
      <c r="J50" s="44">
        <f t="shared" si="5"/>
        <v>1062.1350000000002</v>
      </c>
    </row>
    <row r="51" spans="1:10" x14ac:dyDescent="0.3">
      <c r="A51" s="34">
        <v>57200</v>
      </c>
      <c r="B51" s="35">
        <v>3782.2</v>
      </c>
      <c r="C51" s="36">
        <f t="shared" si="0"/>
        <v>4160.42</v>
      </c>
      <c r="D51" s="40">
        <f t="shared" si="1"/>
        <v>378.22000000000025</v>
      </c>
      <c r="E51" s="45"/>
      <c r="F51" s="41">
        <f t="shared" si="2"/>
        <v>4538.6399999999994</v>
      </c>
      <c r="G51" s="42">
        <f t="shared" si="3"/>
        <v>756.4399999999996</v>
      </c>
      <c r="H51" s="45"/>
      <c r="I51" s="43">
        <f t="shared" si="4"/>
        <v>4916.8599999999997</v>
      </c>
      <c r="J51" s="44">
        <f t="shared" si="5"/>
        <v>1134.6599999999999</v>
      </c>
    </row>
    <row r="52" spans="1:10" x14ac:dyDescent="0.3">
      <c r="A52" s="34">
        <v>58000</v>
      </c>
      <c r="B52" s="35">
        <v>3876.6</v>
      </c>
      <c r="C52" s="36">
        <f t="shared" si="0"/>
        <v>4264.26</v>
      </c>
      <c r="D52" s="40">
        <f t="shared" si="1"/>
        <v>387.66000000000031</v>
      </c>
      <c r="E52" s="45"/>
      <c r="F52" s="41">
        <f t="shared" si="2"/>
        <v>4651.92</v>
      </c>
      <c r="G52" s="42">
        <f t="shared" si="3"/>
        <v>775.32000000000016</v>
      </c>
      <c r="H52" s="45"/>
      <c r="I52" s="43">
        <f t="shared" si="4"/>
        <v>5039.58</v>
      </c>
      <c r="J52" s="44">
        <f t="shared" si="5"/>
        <v>1162.98</v>
      </c>
    </row>
    <row r="53" spans="1:10" x14ac:dyDescent="0.3">
      <c r="A53" s="34">
        <v>59000</v>
      </c>
      <c r="B53" s="35">
        <v>3994.6</v>
      </c>
      <c r="C53" s="36">
        <f t="shared" si="0"/>
        <v>4394.0600000000004</v>
      </c>
      <c r="D53" s="40">
        <f t="shared" si="1"/>
        <v>399.46000000000049</v>
      </c>
      <c r="E53" s="45"/>
      <c r="F53" s="41">
        <f t="shared" si="2"/>
        <v>4793.5199999999995</v>
      </c>
      <c r="G53" s="42">
        <f t="shared" si="3"/>
        <v>798.91999999999962</v>
      </c>
      <c r="H53" s="45"/>
      <c r="I53" s="43">
        <f t="shared" si="4"/>
        <v>5192.9800000000005</v>
      </c>
      <c r="J53" s="44">
        <f t="shared" si="5"/>
        <v>1198.3800000000006</v>
      </c>
    </row>
    <row r="54" spans="1:10" x14ac:dyDescent="0.3">
      <c r="A54" s="34">
        <v>59600</v>
      </c>
      <c r="B54" s="35">
        <v>4065.4</v>
      </c>
      <c r="C54" s="36">
        <f t="shared" si="0"/>
        <v>4471.9400000000005</v>
      </c>
      <c r="D54" s="40">
        <f t="shared" si="1"/>
        <v>406.54000000000042</v>
      </c>
      <c r="E54" s="45"/>
      <c r="F54" s="41">
        <f t="shared" si="2"/>
        <v>4878.4799999999996</v>
      </c>
      <c r="G54" s="42">
        <f t="shared" si="3"/>
        <v>813.07999999999947</v>
      </c>
      <c r="H54" s="45"/>
      <c r="I54" s="43">
        <f t="shared" si="4"/>
        <v>5285.02</v>
      </c>
      <c r="J54" s="44">
        <f t="shared" si="5"/>
        <v>1219.6200000000003</v>
      </c>
    </row>
    <row r="55" spans="1:10" x14ac:dyDescent="0.3">
      <c r="A55" s="34">
        <v>61000</v>
      </c>
      <c r="B55" s="35">
        <v>4230.6000000000004</v>
      </c>
      <c r="C55" s="36">
        <f t="shared" si="0"/>
        <v>4653.6600000000008</v>
      </c>
      <c r="D55" s="40">
        <f t="shared" si="1"/>
        <v>423.0600000000004</v>
      </c>
      <c r="E55" s="45"/>
      <c r="F55" s="41">
        <f t="shared" si="2"/>
        <v>5076.72</v>
      </c>
      <c r="G55" s="42">
        <f t="shared" si="3"/>
        <v>846.11999999999989</v>
      </c>
      <c r="H55" s="45"/>
      <c r="I55" s="43">
        <f t="shared" si="4"/>
        <v>5499.7800000000007</v>
      </c>
      <c r="J55" s="44">
        <f t="shared" si="5"/>
        <v>1269.1800000000003</v>
      </c>
    </row>
    <row r="56" spans="1:10" x14ac:dyDescent="0.3">
      <c r="A56" s="34">
        <v>62000</v>
      </c>
      <c r="B56" s="35">
        <v>4348.6000000000004</v>
      </c>
      <c r="C56" s="36">
        <f t="shared" si="0"/>
        <v>4783.4600000000009</v>
      </c>
      <c r="D56" s="40">
        <f t="shared" si="1"/>
        <v>434.86000000000058</v>
      </c>
      <c r="E56" s="45"/>
      <c r="F56" s="41">
        <f t="shared" si="2"/>
        <v>5218.3200000000006</v>
      </c>
      <c r="G56" s="42">
        <f t="shared" si="3"/>
        <v>869.72000000000025</v>
      </c>
      <c r="H56" s="45"/>
      <c r="I56" s="43">
        <f t="shared" si="4"/>
        <v>5653.18</v>
      </c>
      <c r="J56" s="44">
        <f t="shared" si="5"/>
        <v>1304.58</v>
      </c>
    </row>
    <row r="57" spans="1:10" x14ac:dyDescent="0.3">
      <c r="A57" s="34">
        <v>63000</v>
      </c>
      <c r="B57" s="35">
        <v>4466.55</v>
      </c>
      <c r="C57" s="36">
        <f t="shared" si="0"/>
        <v>4913.2050000000008</v>
      </c>
      <c r="D57" s="40">
        <f t="shared" si="1"/>
        <v>446.65500000000065</v>
      </c>
      <c r="E57" s="45"/>
      <c r="F57" s="41">
        <f t="shared" si="2"/>
        <v>5359.86</v>
      </c>
      <c r="G57" s="42">
        <f t="shared" si="3"/>
        <v>893.30999999999949</v>
      </c>
      <c r="H57" s="45"/>
      <c r="I57" s="43">
        <f t="shared" si="4"/>
        <v>5806.5150000000003</v>
      </c>
      <c r="J57" s="44">
        <f t="shared" si="5"/>
        <v>1339.9650000000001</v>
      </c>
    </row>
    <row r="58" spans="1:10" x14ac:dyDescent="0.3">
      <c r="A58" s="34">
        <v>64000</v>
      </c>
      <c r="B58" s="35">
        <v>4584.6000000000004</v>
      </c>
      <c r="C58" s="36">
        <f t="shared" si="0"/>
        <v>5043.0600000000004</v>
      </c>
      <c r="D58" s="40">
        <f t="shared" si="1"/>
        <v>458.46000000000004</v>
      </c>
      <c r="E58" s="45"/>
      <c r="F58" s="41">
        <f t="shared" si="2"/>
        <v>5501.52</v>
      </c>
      <c r="G58" s="42">
        <f t="shared" si="3"/>
        <v>916.92000000000007</v>
      </c>
      <c r="H58" s="45"/>
      <c r="I58" s="43">
        <f t="shared" si="4"/>
        <v>5959.9800000000005</v>
      </c>
      <c r="J58" s="44">
        <f t="shared" si="5"/>
        <v>1375.38</v>
      </c>
    </row>
    <row r="59" spans="1:10" x14ac:dyDescent="0.3">
      <c r="A59" s="34">
        <v>65000</v>
      </c>
      <c r="B59" s="35">
        <v>4702.6000000000004</v>
      </c>
      <c r="C59" s="36">
        <f t="shared" si="0"/>
        <v>5172.8600000000006</v>
      </c>
      <c r="D59" s="40">
        <f t="shared" si="1"/>
        <v>470.26000000000022</v>
      </c>
      <c r="E59" s="45"/>
      <c r="F59" s="41">
        <f t="shared" si="2"/>
        <v>5643.12</v>
      </c>
      <c r="G59" s="42">
        <f t="shared" si="3"/>
        <v>940.51999999999953</v>
      </c>
      <c r="H59" s="45"/>
      <c r="I59" s="43">
        <f t="shared" si="4"/>
        <v>6113.380000000001</v>
      </c>
      <c r="J59" s="44">
        <f t="shared" si="5"/>
        <v>1410.7800000000007</v>
      </c>
    </row>
    <row r="60" spans="1:10" x14ac:dyDescent="0.3">
      <c r="A60" s="34">
        <v>66000</v>
      </c>
      <c r="B60" s="35">
        <v>4820.55</v>
      </c>
      <c r="C60" s="36">
        <f t="shared" si="0"/>
        <v>5302.6050000000005</v>
      </c>
      <c r="D60" s="40">
        <f t="shared" si="1"/>
        <v>482.05500000000029</v>
      </c>
      <c r="E60" s="45"/>
      <c r="F60" s="41">
        <f t="shared" si="2"/>
        <v>5784.66</v>
      </c>
      <c r="G60" s="42">
        <f t="shared" si="3"/>
        <v>964.10999999999967</v>
      </c>
      <c r="H60" s="45"/>
      <c r="I60" s="43">
        <f t="shared" si="4"/>
        <v>6266.7150000000001</v>
      </c>
      <c r="J60" s="44">
        <f t="shared" si="5"/>
        <v>1446.165</v>
      </c>
    </row>
    <row r="61" spans="1:10" x14ac:dyDescent="0.3">
      <c r="A61" s="34">
        <v>67000</v>
      </c>
      <c r="B61" s="35">
        <v>4938.55</v>
      </c>
      <c r="C61" s="36">
        <f t="shared" si="0"/>
        <v>5432.4050000000007</v>
      </c>
      <c r="D61" s="40">
        <f t="shared" si="1"/>
        <v>493.85500000000047</v>
      </c>
      <c r="E61" s="45"/>
      <c r="F61" s="41">
        <f t="shared" si="2"/>
        <v>5926.26</v>
      </c>
      <c r="G61" s="42">
        <f t="shared" si="3"/>
        <v>987.71</v>
      </c>
      <c r="H61" s="45"/>
      <c r="I61" s="43">
        <f t="shared" si="4"/>
        <v>6420.1150000000007</v>
      </c>
      <c r="J61" s="44">
        <f t="shared" si="5"/>
        <v>1481.5650000000005</v>
      </c>
    </row>
    <row r="62" spans="1:10" x14ac:dyDescent="0.3">
      <c r="A62" s="34">
        <v>68000</v>
      </c>
      <c r="B62" s="35">
        <v>5056.6000000000004</v>
      </c>
      <c r="C62" s="36">
        <f t="shared" si="0"/>
        <v>5562.2600000000011</v>
      </c>
      <c r="D62" s="40">
        <f t="shared" si="1"/>
        <v>505.66000000000076</v>
      </c>
      <c r="E62" s="45"/>
      <c r="F62" s="41">
        <f t="shared" si="2"/>
        <v>6067.92</v>
      </c>
      <c r="G62" s="42">
        <f t="shared" si="3"/>
        <v>1011.3199999999997</v>
      </c>
      <c r="H62" s="45"/>
      <c r="I62" s="43">
        <f t="shared" si="4"/>
        <v>6573.5800000000008</v>
      </c>
      <c r="J62" s="44">
        <f t="shared" si="5"/>
        <v>1516.9800000000005</v>
      </c>
    </row>
    <row r="63" spans="1:10" x14ac:dyDescent="0.3">
      <c r="A63" s="34">
        <v>69000</v>
      </c>
      <c r="B63" s="35">
        <v>5174.6000000000004</v>
      </c>
      <c r="C63" s="36">
        <f t="shared" si="0"/>
        <v>5692.0600000000013</v>
      </c>
      <c r="D63" s="40">
        <f t="shared" si="1"/>
        <v>517.46000000000095</v>
      </c>
      <c r="E63" s="45"/>
      <c r="F63" s="41">
        <f t="shared" si="2"/>
        <v>6209.52</v>
      </c>
      <c r="G63" s="42">
        <f t="shared" si="3"/>
        <v>1034.92</v>
      </c>
      <c r="H63" s="45"/>
      <c r="I63" s="43">
        <f t="shared" si="4"/>
        <v>6726.9800000000005</v>
      </c>
      <c r="J63" s="44">
        <f t="shared" si="5"/>
        <v>1552.38</v>
      </c>
    </row>
    <row r="64" spans="1:10" x14ac:dyDescent="0.3">
      <c r="A64" s="34">
        <v>70000</v>
      </c>
      <c r="B64" s="35">
        <v>5292.65</v>
      </c>
      <c r="C64" s="36">
        <f t="shared" si="0"/>
        <v>5821.915</v>
      </c>
      <c r="D64" s="40">
        <f t="shared" si="1"/>
        <v>529.26500000000033</v>
      </c>
      <c r="E64" s="45"/>
      <c r="F64" s="41">
        <f t="shared" si="2"/>
        <v>6351.1799999999994</v>
      </c>
      <c r="G64" s="42">
        <f t="shared" si="3"/>
        <v>1058.5299999999997</v>
      </c>
      <c r="H64" s="45"/>
      <c r="I64" s="43">
        <f t="shared" si="4"/>
        <v>6880.4449999999997</v>
      </c>
      <c r="J64" s="44">
        <f t="shared" si="5"/>
        <v>1587.7950000000001</v>
      </c>
    </row>
    <row r="65" spans="1:10" x14ac:dyDescent="0.3">
      <c r="A65" s="34">
        <v>71800</v>
      </c>
      <c r="B65" s="35">
        <v>5505</v>
      </c>
      <c r="C65" s="36">
        <f t="shared" si="0"/>
        <v>6055.5000000000009</v>
      </c>
      <c r="D65" s="40">
        <f t="shared" si="1"/>
        <v>550.50000000000091</v>
      </c>
      <c r="E65" s="45"/>
      <c r="F65" s="41">
        <f t="shared" si="2"/>
        <v>6606</v>
      </c>
      <c r="G65" s="42">
        <f t="shared" si="3"/>
        <v>1101</v>
      </c>
      <c r="H65" s="45"/>
      <c r="I65" s="43">
        <f t="shared" si="4"/>
        <v>7156.5</v>
      </c>
      <c r="J65" s="44">
        <f t="shared" si="5"/>
        <v>1651.5</v>
      </c>
    </row>
    <row r="66" spans="1:10" x14ac:dyDescent="0.3">
      <c r="A66" s="34">
        <v>73000</v>
      </c>
      <c r="B66" s="35">
        <v>5644.15</v>
      </c>
      <c r="C66" s="36">
        <f t="shared" si="0"/>
        <v>6208.5650000000005</v>
      </c>
      <c r="D66" s="40">
        <f t="shared" si="1"/>
        <v>564.41500000000087</v>
      </c>
      <c r="E66" s="45"/>
      <c r="F66" s="41">
        <f t="shared" si="2"/>
        <v>6772.98</v>
      </c>
      <c r="G66" s="42">
        <f t="shared" si="3"/>
        <v>1128.83</v>
      </c>
      <c r="H66" s="45"/>
      <c r="I66" s="43">
        <f t="shared" si="4"/>
        <v>7337.3949999999995</v>
      </c>
      <c r="J66" s="44">
        <f t="shared" si="5"/>
        <v>1693.2449999999999</v>
      </c>
    </row>
    <row r="67" spans="1:10" x14ac:dyDescent="0.3">
      <c r="A67" s="34">
        <v>74000</v>
      </c>
      <c r="B67" s="35">
        <v>5760.15</v>
      </c>
      <c r="C67" s="36">
        <f t="shared" si="0"/>
        <v>6336.165</v>
      </c>
      <c r="D67" s="40">
        <f t="shared" si="1"/>
        <v>576.01500000000033</v>
      </c>
      <c r="E67" s="45"/>
      <c r="F67" s="41">
        <f t="shared" si="2"/>
        <v>6912.1799999999994</v>
      </c>
      <c r="G67" s="42">
        <f t="shared" si="3"/>
        <v>1152.0299999999997</v>
      </c>
      <c r="H67" s="45"/>
      <c r="I67" s="43">
        <f t="shared" si="4"/>
        <v>7488.1949999999997</v>
      </c>
      <c r="J67" s="44">
        <f t="shared" si="5"/>
        <v>1728.0450000000001</v>
      </c>
    </row>
    <row r="68" spans="1:10" x14ac:dyDescent="0.3">
      <c r="A68" s="34">
        <v>75000</v>
      </c>
      <c r="B68" s="35">
        <v>5876.1</v>
      </c>
      <c r="C68" s="36">
        <f t="shared" si="0"/>
        <v>6463.7100000000009</v>
      </c>
      <c r="D68" s="40">
        <f t="shared" si="1"/>
        <v>587.61000000000058</v>
      </c>
      <c r="E68" s="45"/>
      <c r="F68" s="41">
        <f t="shared" si="2"/>
        <v>7051.3200000000006</v>
      </c>
      <c r="G68" s="42">
        <f t="shared" si="3"/>
        <v>1175.2200000000003</v>
      </c>
      <c r="H68" s="45"/>
      <c r="I68" s="43">
        <f t="shared" si="4"/>
        <v>7638.93</v>
      </c>
      <c r="J68" s="44">
        <f t="shared" si="5"/>
        <v>1762.83</v>
      </c>
    </row>
    <row r="69" spans="1:10" x14ac:dyDescent="0.3">
      <c r="A69" s="34">
        <v>76000</v>
      </c>
      <c r="B69" s="35">
        <v>5992.05</v>
      </c>
      <c r="C69" s="36">
        <f t="shared" si="0"/>
        <v>6591.255000000001</v>
      </c>
      <c r="D69" s="40">
        <f t="shared" si="1"/>
        <v>599.20500000000084</v>
      </c>
      <c r="E69" s="45"/>
      <c r="F69" s="41">
        <f t="shared" si="2"/>
        <v>7190.46</v>
      </c>
      <c r="G69" s="42">
        <f t="shared" si="3"/>
        <v>1198.4099999999999</v>
      </c>
      <c r="H69" s="45"/>
      <c r="I69" s="43">
        <f t="shared" si="4"/>
        <v>7789.6650000000009</v>
      </c>
      <c r="J69" s="44">
        <f t="shared" si="5"/>
        <v>1797.6150000000007</v>
      </c>
    </row>
    <row r="70" spans="1:10" x14ac:dyDescent="0.3">
      <c r="A70" s="34">
        <v>77000</v>
      </c>
      <c r="B70" s="35">
        <v>6108.05</v>
      </c>
      <c r="C70" s="36">
        <f t="shared" si="0"/>
        <v>6718.8550000000005</v>
      </c>
      <c r="D70" s="40">
        <f t="shared" si="1"/>
        <v>610.80500000000029</v>
      </c>
      <c r="E70" s="45"/>
      <c r="F70" s="41">
        <f t="shared" si="2"/>
        <v>7329.66</v>
      </c>
      <c r="G70" s="42">
        <f t="shared" si="3"/>
        <v>1221.6099999999997</v>
      </c>
      <c r="H70" s="45"/>
      <c r="I70" s="43">
        <f t="shared" si="4"/>
        <v>7940.4650000000001</v>
      </c>
      <c r="J70" s="44">
        <f t="shared" si="5"/>
        <v>1832.415</v>
      </c>
    </row>
    <row r="71" spans="1:10" x14ac:dyDescent="0.3">
      <c r="A71" s="34">
        <v>78000</v>
      </c>
      <c r="B71" s="35">
        <v>6224</v>
      </c>
      <c r="C71" s="36">
        <f t="shared" si="0"/>
        <v>6846.4000000000005</v>
      </c>
      <c r="D71" s="40">
        <f t="shared" si="1"/>
        <v>622.40000000000055</v>
      </c>
      <c r="E71" s="45"/>
      <c r="F71" s="41">
        <f t="shared" si="2"/>
        <v>7468.7999999999993</v>
      </c>
      <c r="G71" s="42">
        <f t="shared" si="3"/>
        <v>1244.7999999999993</v>
      </c>
      <c r="H71" s="45"/>
      <c r="I71" s="43">
        <f t="shared" si="4"/>
        <v>8091.2000000000007</v>
      </c>
      <c r="J71" s="44">
        <f t="shared" si="5"/>
        <v>1867.2000000000007</v>
      </c>
    </row>
    <row r="72" spans="1:10" x14ac:dyDescent="0.3">
      <c r="A72" s="34">
        <v>78500</v>
      </c>
      <c r="B72" s="35">
        <v>6281.95</v>
      </c>
      <c r="C72" s="36">
        <f t="shared" si="0"/>
        <v>6910.1450000000004</v>
      </c>
      <c r="D72" s="40">
        <f t="shared" si="1"/>
        <v>628.19500000000062</v>
      </c>
      <c r="E72" s="45"/>
      <c r="F72" s="41">
        <f t="shared" si="2"/>
        <v>7538.3399999999992</v>
      </c>
      <c r="G72" s="42">
        <f t="shared" si="3"/>
        <v>1256.3899999999994</v>
      </c>
      <c r="H72" s="45"/>
      <c r="I72" s="43">
        <f t="shared" si="4"/>
        <v>8166.5349999999999</v>
      </c>
      <c r="J72" s="44">
        <f t="shared" si="5"/>
        <v>1884.585</v>
      </c>
    </row>
    <row r="73" spans="1:10" x14ac:dyDescent="0.3">
      <c r="A73" s="34">
        <v>79000</v>
      </c>
      <c r="B73" s="35">
        <v>6340</v>
      </c>
      <c r="C73" s="36">
        <f t="shared" si="0"/>
        <v>6974.0000000000009</v>
      </c>
      <c r="D73" s="40">
        <f t="shared" si="1"/>
        <v>634.00000000000091</v>
      </c>
      <c r="E73" s="45"/>
      <c r="F73" s="41">
        <f t="shared" si="2"/>
        <v>7608</v>
      </c>
      <c r="G73" s="42">
        <f t="shared" si="3"/>
        <v>1268</v>
      </c>
      <c r="H73" s="45"/>
      <c r="I73" s="43">
        <f t="shared" si="4"/>
        <v>8242</v>
      </c>
      <c r="J73" s="44">
        <f t="shared" si="5"/>
        <v>1902</v>
      </c>
    </row>
    <row r="74" spans="1:10" x14ac:dyDescent="0.3">
      <c r="A74" s="34">
        <v>80000</v>
      </c>
      <c r="B74" s="35">
        <v>6455.9</v>
      </c>
      <c r="C74" s="36">
        <f t="shared" si="0"/>
        <v>7101.49</v>
      </c>
      <c r="D74" s="40">
        <f t="shared" si="1"/>
        <v>645.59000000000015</v>
      </c>
      <c r="E74" s="45"/>
      <c r="F74" s="41">
        <f t="shared" si="2"/>
        <v>7747.079999999999</v>
      </c>
      <c r="G74" s="42">
        <f t="shared" si="3"/>
        <v>1291.1799999999994</v>
      </c>
      <c r="H74" s="45"/>
      <c r="I74" s="43">
        <f t="shared" si="4"/>
        <v>8392.67</v>
      </c>
      <c r="J74" s="44">
        <f t="shared" si="5"/>
        <v>1936.7700000000004</v>
      </c>
    </row>
    <row r="75" spans="1:10" x14ac:dyDescent="0.3">
      <c r="A75" s="34">
        <v>81000</v>
      </c>
      <c r="B75" s="35">
        <v>6571.95</v>
      </c>
      <c r="C75" s="36">
        <f t="shared" si="0"/>
        <v>7229.1450000000004</v>
      </c>
      <c r="D75" s="40">
        <f t="shared" si="1"/>
        <v>657.19500000000062</v>
      </c>
      <c r="E75" s="45"/>
      <c r="F75" s="41">
        <f t="shared" si="2"/>
        <v>7886.3399999999992</v>
      </c>
      <c r="G75" s="42">
        <f t="shared" si="3"/>
        <v>1314.3899999999994</v>
      </c>
      <c r="H75" s="45"/>
      <c r="I75" s="43">
        <f t="shared" si="4"/>
        <v>8543.5349999999999</v>
      </c>
      <c r="J75" s="44">
        <f t="shared" si="5"/>
        <v>1971.585</v>
      </c>
    </row>
    <row r="76" spans="1:10" x14ac:dyDescent="0.3">
      <c r="A76" s="34">
        <v>82000</v>
      </c>
      <c r="B76" s="35">
        <v>6687.9</v>
      </c>
      <c r="C76" s="36">
        <f t="shared" ref="C76:C123" si="6">B76*1.1</f>
        <v>7356.6900000000005</v>
      </c>
      <c r="D76" s="40">
        <f t="shared" ref="D76:D123" si="7">C76-B76</f>
        <v>668.79000000000087</v>
      </c>
      <c r="E76" s="45"/>
      <c r="F76" s="41">
        <f t="shared" ref="F76:F123" si="8">B76*1.2</f>
        <v>8025.48</v>
      </c>
      <c r="G76" s="42">
        <f t="shared" ref="G76:G123" si="9">F76-B76</f>
        <v>1337.58</v>
      </c>
      <c r="H76" s="45"/>
      <c r="I76" s="43">
        <f t="shared" ref="I76:I123" si="10">B76*1.3</f>
        <v>8694.27</v>
      </c>
      <c r="J76" s="44">
        <f t="shared" ref="J76:J123" si="11">I76-B76</f>
        <v>2006.3700000000008</v>
      </c>
    </row>
    <row r="77" spans="1:10" x14ac:dyDescent="0.3">
      <c r="A77" s="34">
        <v>83000</v>
      </c>
      <c r="B77" s="35">
        <v>6803.85</v>
      </c>
      <c r="C77" s="36">
        <f t="shared" si="6"/>
        <v>7484.2350000000006</v>
      </c>
      <c r="D77" s="40">
        <f t="shared" si="7"/>
        <v>680.38500000000022</v>
      </c>
      <c r="E77" s="45"/>
      <c r="F77" s="41">
        <f t="shared" si="8"/>
        <v>8164.62</v>
      </c>
      <c r="G77" s="42">
        <f t="shared" si="9"/>
        <v>1360.7699999999995</v>
      </c>
      <c r="H77" s="45"/>
      <c r="I77" s="43">
        <f t="shared" si="10"/>
        <v>8845.005000000001</v>
      </c>
      <c r="J77" s="44">
        <f t="shared" si="11"/>
        <v>2041.1550000000007</v>
      </c>
    </row>
    <row r="78" spans="1:10" x14ac:dyDescent="0.3">
      <c r="A78" s="34">
        <v>84000</v>
      </c>
      <c r="B78" s="35">
        <v>6919.85</v>
      </c>
      <c r="C78" s="36">
        <f t="shared" si="6"/>
        <v>7611.8350000000009</v>
      </c>
      <c r="D78" s="40">
        <f t="shared" si="7"/>
        <v>691.98500000000058</v>
      </c>
      <c r="E78" s="45"/>
      <c r="F78" s="41">
        <f t="shared" si="8"/>
        <v>8303.82</v>
      </c>
      <c r="G78" s="42">
        <f t="shared" si="9"/>
        <v>1383.9699999999993</v>
      </c>
      <c r="H78" s="45"/>
      <c r="I78" s="43">
        <f t="shared" si="10"/>
        <v>8995.8050000000003</v>
      </c>
      <c r="J78" s="44">
        <f t="shared" si="11"/>
        <v>2075.9549999999999</v>
      </c>
    </row>
    <row r="79" spans="1:10" x14ac:dyDescent="0.3">
      <c r="A79" s="34">
        <v>85000</v>
      </c>
      <c r="B79" s="35">
        <v>7035.8</v>
      </c>
      <c r="C79" s="36">
        <f t="shared" si="6"/>
        <v>7739.380000000001</v>
      </c>
      <c r="D79" s="40">
        <f t="shared" si="7"/>
        <v>703.58000000000084</v>
      </c>
      <c r="E79" s="45"/>
      <c r="F79" s="41">
        <f t="shared" si="8"/>
        <v>8442.9599999999991</v>
      </c>
      <c r="G79" s="42">
        <f t="shared" si="9"/>
        <v>1407.1599999999989</v>
      </c>
      <c r="H79" s="45"/>
      <c r="I79" s="43">
        <f t="shared" si="10"/>
        <v>9146.5400000000009</v>
      </c>
      <c r="J79" s="44">
        <f t="shared" si="11"/>
        <v>2110.7400000000007</v>
      </c>
    </row>
    <row r="80" spans="1:10" x14ac:dyDescent="0.3">
      <c r="A80" s="34">
        <v>86000</v>
      </c>
      <c r="B80" s="35">
        <v>7151.75</v>
      </c>
      <c r="C80" s="36">
        <f t="shared" si="6"/>
        <v>7866.9250000000002</v>
      </c>
      <c r="D80" s="40">
        <f t="shared" si="7"/>
        <v>715.17500000000018</v>
      </c>
      <c r="E80" s="45"/>
      <c r="F80" s="41">
        <f t="shared" si="8"/>
        <v>8582.1</v>
      </c>
      <c r="G80" s="42">
        <f t="shared" si="9"/>
        <v>1430.3500000000004</v>
      </c>
      <c r="H80" s="45"/>
      <c r="I80" s="43">
        <f t="shared" si="10"/>
        <v>9297.2749999999996</v>
      </c>
      <c r="J80" s="44">
        <f t="shared" si="11"/>
        <v>2145.5249999999996</v>
      </c>
    </row>
    <row r="81" spans="1:10" x14ac:dyDescent="0.3">
      <c r="A81" s="34">
        <v>87000</v>
      </c>
      <c r="B81" s="35">
        <v>7267.7</v>
      </c>
      <c r="C81" s="36">
        <f t="shared" si="6"/>
        <v>7994.47</v>
      </c>
      <c r="D81" s="40">
        <f t="shared" si="7"/>
        <v>726.77000000000044</v>
      </c>
      <c r="E81" s="45"/>
      <c r="F81" s="41">
        <f t="shared" si="8"/>
        <v>8721.24</v>
      </c>
      <c r="G81" s="42">
        <f t="shared" si="9"/>
        <v>1453.54</v>
      </c>
      <c r="H81" s="45"/>
      <c r="I81" s="43">
        <f t="shared" si="10"/>
        <v>9448.01</v>
      </c>
      <c r="J81" s="44">
        <f t="shared" si="11"/>
        <v>2180.3100000000004</v>
      </c>
    </row>
    <row r="82" spans="1:10" x14ac:dyDescent="0.3">
      <c r="A82" s="34">
        <v>88900</v>
      </c>
      <c r="B82" s="35">
        <v>7488.05</v>
      </c>
      <c r="C82" s="36">
        <f t="shared" si="6"/>
        <v>8236.8550000000014</v>
      </c>
      <c r="D82" s="40">
        <f t="shared" si="7"/>
        <v>748.8050000000012</v>
      </c>
      <c r="E82" s="45"/>
      <c r="F82" s="41">
        <f t="shared" si="8"/>
        <v>8985.66</v>
      </c>
      <c r="G82" s="42">
        <f t="shared" si="9"/>
        <v>1497.6099999999997</v>
      </c>
      <c r="H82" s="45"/>
      <c r="I82" s="43">
        <f t="shared" si="10"/>
        <v>9734.4650000000001</v>
      </c>
      <c r="J82" s="44">
        <f t="shared" si="11"/>
        <v>2246.415</v>
      </c>
    </row>
    <row r="83" spans="1:10" x14ac:dyDescent="0.3">
      <c r="A83" s="34">
        <v>89000</v>
      </c>
      <c r="B83" s="35">
        <v>7499.65</v>
      </c>
      <c r="C83" s="36">
        <f t="shared" si="6"/>
        <v>8249.6149999999998</v>
      </c>
      <c r="D83" s="40">
        <f t="shared" si="7"/>
        <v>749.96500000000015</v>
      </c>
      <c r="E83" s="45"/>
      <c r="F83" s="41">
        <f t="shared" si="8"/>
        <v>8999.58</v>
      </c>
      <c r="G83" s="42">
        <f t="shared" si="9"/>
        <v>1499.9300000000003</v>
      </c>
      <c r="H83" s="45"/>
      <c r="I83" s="43">
        <f t="shared" si="10"/>
        <v>9749.5450000000001</v>
      </c>
      <c r="J83" s="44">
        <f t="shared" si="11"/>
        <v>2249.8950000000004</v>
      </c>
    </row>
    <row r="84" spans="1:10" x14ac:dyDescent="0.3">
      <c r="A84" s="34">
        <v>89900</v>
      </c>
      <c r="B84" s="35">
        <v>7604.15</v>
      </c>
      <c r="C84" s="36">
        <f t="shared" si="6"/>
        <v>8364.5650000000005</v>
      </c>
      <c r="D84" s="40">
        <f t="shared" si="7"/>
        <v>760.41500000000087</v>
      </c>
      <c r="E84" s="45"/>
      <c r="F84" s="41">
        <f t="shared" si="8"/>
        <v>9124.98</v>
      </c>
      <c r="G84" s="42">
        <f t="shared" si="9"/>
        <v>1520.83</v>
      </c>
      <c r="H84" s="45"/>
      <c r="I84" s="43">
        <f t="shared" si="10"/>
        <v>9885.3950000000004</v>
      </c>
      <c r="J84" s="44">
        <f t="shared" si="11"/>
        <v>2281.2450000000008</v>
      </c>
    </row>
    <row r="85" spans="1:10" x14ac:dyDescent="0.3">
      <c r="A85" s="34">
        <v>90000</v>
      </c>
      <c r="B85" s="35">
        <v>7616.6</v>
      </c>
      <c r="C85" s="36">
        <f t="shared" si="6"/>
        <v>8378.26</v>
      </c>
      <c r="D85" s="40">
        <f t="shared" si="7"/>
        <v>761.65999999999985</v>
      </c>
      <c r="E85" s="45"/>
      <c r="F85" s="41">
        <f t="shared" si="8"/>
        <v>9139.92</v>
      </c>
      <c r="G85" s="42">
        <f t="shared" si="9"/>
        <v>1523.3199999999997</v>
      </c>
      <c r="H85" s="45"/>
      <c r="I85" s="43">
        <f t="shared" si="10"/>
        <v>9901.58</v>
      </c>
      <c r="J85" s="44">
        <f t="shared" si="11"/>
        <v>2284.9799999999996</v>
      </c>
    </row>
    <row r="86" spans="1:10" x14ac:dyDescent="0.3">
      <c r="A86" s="34">
        <v>91000</v>
      </c>
      <c r="B86" s="35">
        <v>7741.3</v>
      </c>
      <c r="C86" s="36">
        <f t="shared" si="6"/>
        <v>8515.43</v>
      </c>
      <c r="D86" s="40">
        <f t="shared" si="7"/>
        <v>774.13000000000011</v>
      </c>
      <c r="E86" s="45"/>
      <c r="F86" s="41">
        <f t="shared" si="8"/>
        <v>9289.56</v>
      </c>
      <c r="G86" s="42">
        <f t="shared" si="9"/>
        <v>1548.2599999999993</v>
      </c>
      <c r="H86" s="45"/>
      <c r="I86" s="43">
        <f t="shared" si="10"/>
        <v>10063.69</v>
      </c>
      <c r="J86" s="44">
        <f t="shared" si="11"/>
        <v>2322.3900000000003</v>
      </c>
    </row>
    <row r="87" spans="1:10" x14ac:dyDescent="0.3">
      <c r="A87" s="34">
        <v>92000</v>
      </c>
      <c r="B87" s="35">
        <v>7866</v>
      </c>
      <c r="C87" s="36">
        <f t="shared" si="6"/>
        <v>8652.6</v>
      </c>
      <c r="D87" s="40">
        <f t="shared" si="7"/>
        <v>786.60000000000036</v>
      </c>
      <c r="E87" s="45"/>
      <c r="F87" s="41">
        <f t="shared" si="8"/>
        <v>9439.1999999999989</v>
      </c>
      <c r="G87" s="42">
        <f t="shared" si="9"/>
        <v>1573.1999999999989</v>
      </c>
      <c r="H87" s="45"/>
      <c r="I87" s="43">
        <f t="shared" si="10"/>
        <v>10225.800000000001</v>
      </c>
      <c r="J87" s="44">
        <f t="shared" si="11"/>
        <v>2359.8000000000011</v>
      </c>
    </row>
    <row r="88" spans="1:10" x14ac:dyDescent="0.3">
      <c r="A88" s="34">
        <v>93000</v>
      </c>
      <c r="B88" s="35">
        <v>7990.75</v>
      </c>
      <c r="C88" s="36">
        <f t="shared" si="6"/>
        <v>8789.8250000000007</v>
      </c>
      <c r="D88" s="40">
        <f t="shared" si="7"/>
        <v>799.07500000000073</v>
      </c>
      <c r="E88" s="45"/>
      <c r="F88" s="41">
        <f t="shared" si="8"/>
        <v>9588.9</v>
      </c>
      <c r="G88" s="42">
        <f t="shared" si="9"/>
        <v>1598.1499999999996</v>
      </c>
      <c r="H88" s="45"/>
      <c r="I88" s="43">
        <f t="shared" si="10"/>
        <v>10387.975</v>
      </c>
      <c r="J88" s="44">
        <f t="shared" si="11"/>
        <v>2397.2250000000004</v>
      </c>
    </row>
    <row r="89" spans="1:10" x14ac:dyDescent="0.3">
      <c r="A89" s="34">
        <v>94000</v>
      </c>
      <c r="B89" s="35">
        <v>8115.4</v>
      </c>
      <c r="C89" s="36">
        <f t="shared" si="6"/>
        <v>8926.94</v>
      </c>
      <c r="D89" s="40">
        <f t="shared" si="7"/>
        <v>811.54000000000087</v>
      </c>
      <c r="E89" s="45"/>
      <c r="F89" s="41">
        <f t="shared" si="8"/>
        <v>9738.48</v>
      </c>
      <c r="G89" s="42">
        <f t="shared" si="9"/>
        <v>1623.08</v>
      </c>
      <c r="H89" s="45"/>
      <c r="I89" s="43">
        <f t="shared" si="10"/>
        <v>10550.02</v>
      </c>
      <c r="J89" s="44">
        <f t="shared" si="11"/>
        <v>2434.6200000000008</v>
      </c>
    </row>
    <row r="90" spans="1:10" x14ac:dyDescent="0.3">
      <c r="A90" s="34">
        <v>95000</v>
      </c>
      <c r="B90" s="35">
        <v>8240.1</v>
      </c>
      <c r="C90" s="36">
        <f t="shared" si="6"/>
        <v>9064.11</v>
      </c>
      <c r="D90" s="40">
        <f t="shared" si="7"/>
        <v>824.01000000000022</v>
      </c>
      <c r="E90" s="45"/>
      <c r="F90" s="41">
        <f t="shared" si="8"/>
        <v>9888.1200000000008</v>
      </c>
      <c r="G90" s="42">
        <f t="shared" si="9"/>
        <v>1648.0200000000004</v>
      </c>
      <c r="H90" s="45"/>
      <c r="I90" s="43">
        <f t="shared" si="10"/>
        <v>10712.130000000001</v>
      </c>
      <c r="J90" s="44">
        <f t="shared" si="11"/>
        <v>2472.0300000000007</v>
      </c>
    </row>
    <row r="91" spans="1:10" x14ac:dyDescent="0.3">
      <c r="A91" s="34">
        <v>96000</v>
      </c>
      <c r="B91" s="35">
        <v>8364.85</v>
      </c>
      <c r="C91" s="36">
        <f t="shared" si="6"/>
        <v>9201.3350000000009</v>
      </c>
      <c r="D91" s="40">
        <f t="shared" si="7"/>
        <v>836.48500000000058</v>
      </c>
      <c r="E91" s="45"/>
      <c r="F91" s="41">
        <f t="shared" si="8"/>
        <v>10037.82</v>
      </c>
      <c r="G91" s="42">
        <f t="shared" si="9"/>
        <v>1672.9699999999993</v>
      </c>
      <c r="H91" s="45"/>
      <c r="I91" s="43">
        <f t="shared" si="10"/>
        <v>10874.305</v>
      </c>
      <c r="J91" s="44">
        <f t="shared" si="11"/>
        <v>2509.4549999999999</v>
      </c>
    </row>
    <row r="92" spans="1:10" x14ac:dyDescent="0.3">
      <c r="A92" s="34">
        <v>97000</v>
      </c>
      <c r="B92" s="35">
        <v>8489.5499999999993</v>
      </c>
      <c r="C92" s="36">
        <f t="shared" si="6"/>
        <v>9338.5049999999992</v>
      </c>
      <c r="D92" s="40">
        <f t="shared" si="7"/>
        <v>848.95499999999993</v>
      </c>
      <c r="E92" s="45"/>
      <c r="F92" s="41">
        <f t="shared" si="8"/>
        <v>10187.459999999999</v>
      </c>
      <c r="G92" s="42">
        <f t="shared" si="9"/>
        <v>1697.9099999999999</v>
      </c>
      <c r="H92" s="45"/>
      <c r="I92" s="43">
        <f t="shared" si="10"/>
        <v>11036.414999999999</v>
      </c>
      <c r="J92" s="44">
        <f t="shared" si="11"/>
        <v>2546.8649999999998</v>
      </c>
    </row>
    <row r="93" spans="1:10" x14ac:dyDescent="0.3">
      <c r="A93" s="34">
        <v>98000</v>
      </c>
      <c r="B93" s="35">
        <v>8614.2000000000007</v>
      </c>
      <c r="C93" s="36">
        <f t="shared" si="6"/>
        <v>9475.6200000000008</v>
      </c>
      <c r="D93" s="40">
        <f t="shared" si="7"/>
        <v>861.42000000000007</v>
      </c>
      <c r="E93" s="45"/>
      <c r="F93" s="41">
        <f t="shared" si="8"/>
        <v>10337.040000000001</v>
      </c>
      <c r="G93" s="42">
        <f t="shared" si="9"/>
        <v>1722.8400000000001</v>
      </c>
      <c r="H93" s="45"/>
      <c r="I93" s="43">
        <f t="shared" si="10"/>
        <v>11198.460000000001</v>
      </c>
      <c r="J93" s="44">
        <f t="shared" si="11"/>
        <v>2584.2600000000002</v>
      </c>
    </row>
    <row r="94" spans="1:10" x14ac:dyDescent="0.3">
      <c r="A94" s="34">
        <v>99000</v>
      </c>
      <c r="B94" s="35">
        <v>8738.9500000000007</v>
      </c>
      <c r="C94" s="36">
        <f t="shared" si="6"/>
        <v>9612.8450000000012</v>
      </c>
      <c r="D94" s="40">
        <f t="shared" si="7"/>
        <v>873.89500000000044</v>
      </c>
      <c r="E94" s="45"/>
      <c r="F94" s="41">
        <f t="shared" si="8"/>
        <v>10486.74</v>
      </c>
      <c r="G94" s="42">
        <f t="shared" si="9"/>
        <v>1747.7899999999991</v>
      </c>
      <c r="H94" s="45"/>
      <c r="I94" s="43">
        <f t="shared" si="10"/>
        <v>11360.635000000002</v>
      </c>
      <c r="J94" s="44">
        <f t="shared" si="11"/>
        <v>2621.6850000000013</v>
      </c>
    </row>
    <row r="95" spans="1:10" x14ac:dyDescent="0.3">
      <c r="A95" s="34">
        <v>100000</v>
      </c>
      <c r="B95" s="35">
        <v>8863.6</v>
      </c>
      <c r="C95" s="36">
        <f t="shared" si="6"/>
        <v>9749.9600000000009</v>
      </c>
      <c r="D95" s="40">
        <f t="shared" si="7"/>
        <v>886.36000000000058</v>
      </c>
      <c r="E95" s="45"/>
      <c r="F95" s="41">
        <f t="shared" si="8"/>
        <v>10636.32</v>
      </c>
      <c r="G95" s="42">
        <f t="shared" si="9"/>
        <v>1772.7199999999993</v>
      </c>
      <c r="H95" s="45"/>
      <c r="I95" s="43">
        <f t="shared" si="10"/>
        <v>11522.68</v>
      </c>
      <c r="J95" s="44">
        <f t="shared" si="11"/>
        <v>2659.08</v>
      </c>
    </row>
    <row r="96" spans="1:10" x14ac:dyDescent="0.3">
      <c r="A96" s="34">
        <v>105000</v>
      </c>
      <c r="B96" s="35">
        <v>9487.15</v>
      </c>
      <c r="C96" s="36">
        <f t="shared" si="6"/>
        <v>10435.865</v>
      </c>
      <c r="D96" s="40">
        <f t="shared" si="7"/>
        <v>948.71500000000015</v>
      </c>
      <c r="E96" s="45"/>
      <c r="F96" s="41">
        <f t="shared" si="8"/>
        <v>11384.58</v>
      </c>
      <c r="G96" s="42">
        <f t="shared" si="9"/>
        <v>1897.4300000000003</v>
      </c>
      <c r="H96" s="45"/>
      <c r="I96" s="43">
        <f t="shared" si="10"/>
        <v>12333.295</v>
      </c>
      <c r="J96" s="44">
        <f t="shared" si="11"/>
        <v>2846.1450000000004</v>
      </c>
    </row>
    <row r="97" spans="1:10" x14ac:dyDescent="0.3">
      <c r="A97" s="34">
        <v>110000</v>
      </c>
      <c r="B97" s="35">
        <v>10110.65</v>
      </c>
      <c r="C97" s="36">
        <f t="shared" si="6"/>
        <v>11121.715</v>
      </c>
      <c r="D97" s="40">
        <f t="shared" si="7"/>
        <v>1011.0650000000005</v>
      </c>
      <c r="E97" s="45"/>
      <c r="F97" s="41">
        <f t="shared" si="8"/>
        <v>12132.779999999999</v>
      </c>
      <c r="G97" s="42">
        <f t="shared" si="9"/>
        <v>2022.1299999999992</v>
      </c>
      <c r="H97" s="45"/>
      <c r="I97" s="43">
        <f t="shared" si="10"/>
        <v>13143.844999999999</v>
      </c>
      <c r="J97" s="44">
        <f t="shared" si="11"/>
        <v>3033.1949999999997</v>
      </c>
    </row>
    <row r="98" spans="1:10" x14ac:dyDescent="0.3">
      <c r="A98" s="34">
        <v>112000</v>
      </c>
      <c r="B98" s="35">
        <v>10359.950000000001</v>
      </c>
      <c r="C98" s="36">
        <f t="shared" si="6"/>
        <v>11395.945000000002</v>
      </c>
      <c r="D98" s="40">
        <f t="shared" si="7"/>
        <v>1035.9950000000008</v>
      </c>
      <c r="E98" s="45"/>
      <c r="F98" s="41">
        <f t="shared" si="8"/>
        <v>12431.94</v>
      </c>
      <c r="G98" s="42">
        <f t="shared" si="9"/>
        <v>2071.9899999999998</v>
      </c>
      <c r="H98" s="45"/>
      <c r="I98" s="43">
        <f t="shared" si="10"/>
        <v>13467.935000000001</v>
      </c>
      <c r="J98" s="44">
        <f t="shared" si="11"/>
        <v>3107.9850000000006</v>
      </c>
    </row>
    <row r="99" spans="1:10" x14ac:dyDescent="0.3">
      <c r="A99" s="34">
        <v>115000</v>
      </c>
      <c r="B99" s="35">
        <v>10752.4</v>
      </c>
      <c r="C99" s="36">
        <f t="shared" si="6"/>
        <v>11827.640000000001</v>
      </c>
      <c r="D99" s="40">
        <f t="shared" si="7"/>
        <v>1075.2400000000016</v>
      </c>
      <c r="E99" s="45"/>
      <c r="F99" s="41">
        <f t="shared" si="8"/>
        <v>12902.88</v>
      </c>
      <c r="G99" s="42">
        <f t="shared" si="9"/>
        <v>2150.4799999999996</v>
      </c>
      <c r="H99" s="45"/>
      <c r="I99" s="43">
        <f t="shared" si="10"/>
        <v>13978.12</v>
      </c>
      <c r="J99" s="44">
        <f t="shared" si="11"/>
        <v>3225.7200000000012</v>
      </c>
    </row>
    <row r="100" spans="1:10" x14ac:dyDescent="0.3">
      <c r="A100" s="34">
        <v>120600</v>
      </c>
      <c r="B100" s="35">
        <v>11484.85</v>
      </c>
      <c r="C100" s="36">
        <f t="shared" si="6"/>
        <v>12633.335000000001</v>
      </c>
      <c r="D100" s="40">
        <f t="shared" si="7"/>
        <v>1148.4850000000006</v>
      </c>
      <c r="E100" s="45"/>
      <c r="F100" s="41">
        <f t="shared" si="8"/>
        <v>13781.82</v>
      </c>
      <c r="G100" s="42">
        <f t="shared" si="9"/>
        <v>2296.9699999999993</v>
      </c>
      <c r="H100" s="45"/>
      <c r="I100" s="43">
        <f t="shared" si="10"/>
        <v>14930.305</v>
      </c>
      <c r="J100" s="44">
        <f t="shared" si="11"/>
        <v>3445.4549999999999</v>
      </c>
    </row>
    <row r="101" spans="1:10" x14ac:dyDescent="0.3">
      <c r="A101" s="34">
        <v>125000</v>
      </c>
      <c r="B101" s="35">
        <v>12060.4</v>
      </c>
      <c r="C101" s="36">
        <f t="shared" si="6"/>
        <v>13266.44</v>
      </c>
      <c r="D101" s="40">
        <f t="shared" si="7"/>
        <v>1206.0400000000009</v>
      </c>
      <c r="E101" s="45"/>
      <c r="F101" s="41">
        <f t="shared" si="8"/>
        <v>14472.48</v>
      </c>
      <c r="G101" s="42">
        <f t="shared" si="9"/>
        <v>2412.08</v>
      </c>
      <c r="H101" s="45"/>
      <c r="I101" s="43">
        <f t="shared" si="10"/>
        <v>15678.52</v>
      </c>
      <c r="J101" s="44">
        <f t="shared" si="11"/>
        <v>3618.1200000000008</v>
      </c>
    </row>
    <row r="102" spans="1:10" x14ac:dyDescent="0.3">
      <c r="A102" s="34">
        <v>135000</v>
      </c>
      <c r="B102" s="35">
        <v>13368.4</v>
      </c>
      <c r="C102" s="36">
        <f t="shared" si="6"/>
        <v>14705.240000000002</v>
      </c>
      <c r="D102" s="40">
        <f t="shared" si="7"/>
        <v>1336.840000000002</v>
      </c>
      <c r="E102" s="45"/>
      <c r="F102" s="41">
        <f t="shared" si="8"/>
        <v>16042.079999999998</v>
      </c>
      <c r="G102" s="42">
        <f t="shared" si="9"/>
        <v>2673.6799999999985</v>
      </c>
      <c r="H102" s="45"/>
      <c r="I102" s="43">
        <f t="shared" si="10"/>
        <v>17378.920000000002</v>
      </c>
      <c r="J102" s="44">
        <f t="shared" si="11"/>
        <v>4010.5200000000023</v>
      </c>
    </row>
    <row r="103" spans="1:10" x14ac:dyDescent="0.3">
      <c r="A103" s="34">
        <v>138700</v>
      </c>
      <c r="B103" s="35">
        <v>13852.25</v>
      </c>
      <c r="C103" s="36">
        <f t="shared" si="6"/>
        <v>15237.475</v>
      </c>
      <c r="D103" s="40">
        <f t="shared" si="7"/>
        <v>1385.2250000000004</v>
      </c>
      <c r="E103" s="45"/>
      <c r="F103" s="41">
        <f t="shared" si="8"/>
        <v>16622.7</v>
      </c>
      <c r="G103" s="42">
        <f t="shared" si="9"/>
        <v>2770.4500000000007</v>
      </c>
      <c r="H103" s="45"/>
      <c r="I103" s="43">
        <f t="shared" si="10"/>
        <v>18007.924999999999</v>
      </c>
      <c r="J103" s="44">
        <f t="shared" si="11"/>
        <v>4155.6749999999993</v>
      </c>
    </row>
    <row r="104" spans="1:10" x14ac:dyDescent="0.3">
      <c r="A104" s="34">
        <v>140000</v>
      </c>
      <c r="B104" s="35">
        <v>14022.4</v>
      </c>
      <c r="C104" s="36">
        <f t="shared" si="6"/>
        <v>15424.640000000001</v>
      </c>
      <c r="D104" s="40">
        <f t="shared" si="7"/>
        <v>1402.2400000000016</v>
      </c>
      <c r="E104" s="45"/>
      <c r="F104" s="41">
        <f t="shared" si="8"/>
        <v>16826.879999999997</v>
      </c>
      <c r="G104" s="42">
        <f t="shared" si="9"/>
        <v>2804.4799999999977</v>
      </c>
      <c r="H104" s="45"/>
      <c r="I104" s="43">
        <f t="shared" si="10"/>
        <v>18229.12</v>
      </c>
      <c r="J104" s="44">
        <f t="shared" si="11"/>
        <v>4206.7199999999993</v>
      </c>
    </row>
    <row r="105" spans="1:10" x14ac:dyDescent="0.3">
      <c r="A105" s="34">
        <v>150000</v>
      </c>
      <c r="B105" s="35">
        <v>15330.3</v>
      </c>
      <c r="C105" s="36">
        <f t="shared" si="6"/>
        <v>16863.330000000002</v>
      </c>
      <c r="D105" s="40">
        <f t="shared" si="7"/>
        <v>1533.0300000000025</v>
      </c>
      <c r="E105" s="45"/>
      <c r="F105" s="41">
        <f t="shared" si="8"/>
        <v>18396.359999999997</v>
      </c>
      <c r="G105" s="42">
        <f t="shared" si="9"/>
        <v>3066.0599999999977</v>
      </c>
      <c r="H105" s="45"/>
      <c r="I105" s="43">
        <f t="shared" si="10"/>
        <v>19929.39</v>
      </c>
      <c r="J105" s="44">
        <f t="shared" si="11"/>
        <v>4599.09</v>
      </c>
    </row>
    <row r="106" spans="1:10" x14ac:dyDescent="0.3">
      <c r="A106" s="34">
        <v>160000</v>
      </c>
      <c r="B106" s="35">
        <v>16638.400000000001</v>
      </c>
      <c r="C106" s="36">
        <f t="shared" si="6"/>
        <v>18302.240000000002</v>
      </c>
      <c r="D106" s="40">
        <f t="shared" si="7"/>
        <v>1663.8400000000001</v>
      </c>
      <c r="E106" s="45"/>
      <c r="F106" s="41">
        <f t="shared" si="8"/>
        <v>19966.080000000002</v>
      </c>
      <c r="G106" s="42">
        <f t="shared" si="9"/>
        <v>3327.6800000000003</v>
      </c>
      <c r="H106" s="45"/>
      <c r="I106" s="43">
        <f t="shared" si="10"/>
        <v>21629.920000000002</v>
      </c>
      <c r="J106" s="44">
        <f t="shared" si="11"/>
        <v>4991.5200000000004</v>
      </c>
    </row>
    <row r="107" spans="1:10" x14ac:dyDescent="0.3">
      <c r="A107" s="34">
        <v>170000</v>
      </c>
      <c r="B107" s="35">
        <v>17946.400000000001</v>
      </c>
      <c r="C107" s="36">
        <f t="shared" si="6"/>
        <v>19741.040000000005</v>
      </c>
      <c r="D107" s="40">
        <f t="shared" si="7"/>
        <v>1794.6400000000031</v>
      </c>
      <c r="E107" s="45"/>
      <c r="F107" s="41">
        <f t="shared" si="8"/>
        <v>21535.68</v>
      </c>
      <c r="G107" s="42">
        <f t="shared" si="9"/>
        <v>3589.2799999999988</v>
      </c>
      <c r="H107" s="45"/>
      <c r="I107" s="43">
        <f t="shared" si="10"/>
        <v>23330.320000000003</v>
      </c>
      <c r="J107" s="44">
        <f t="shared" si="11"/>
        <v>5383.9200000000019</v>
      </c>
    </row>
    <row r="108" spans="1:10" x14ac:dyDescent="0.3">
      <c r="A108" s="34">
        <v>180200</v>
      </c>
      <c r="B108" s="35">
        <v>19280.5</v>
      </c>
      <c r="C108" s="36">
        <f t="shared" si="6"/>
        <v>21208.550000000003</v>
      </c>
      <c r="D108" s="40">
        <f t="shared" si="7"/>
        <v>1928.0500000000029</v>
      </c>
      <c r="E108" s="45"/>
      <c r="F108" s="41">
        <f t="shared" si="8"/>
        <v>23136.6</v>
      </c>
      <c r="G108" s="42">
        <f t="shared" si="9"/>
        <v>3856.0999999999985</v>
      </c>
      <c r="H108" s="45"/>
      <c r="I108" s="43">
        <f t="shared" si="10"/>
        <v>25064.65</v>
      </c>
      <c r="J108" s="44">
        <f t="shared" si="11"/>
        <v>5784.1500000000015</v>
      </c>
    </row>
    <row r="109" spans="1:10" x14ac:dyDescent="0.3">
      <c r="A109" s="34">
        <v>190000</v>
      </c>
      <c r="B109" s="35">
        <v>20562.349999999999</v>
      </c>
      <c r="C109" s="36">
        <f t="shared" si="6"/>
        <v>22618.584999999999</v>
      </c>
      <c r="D109" s="40">
        <f t="shared" si="7"/>
        <v>2056.2350000000006</v>
      </c>
      <c r="E109" s="45"/>
      <c r="F109" s="41">
        <f t="shared" si="8"/>
        <v>24674.819999999996</v>
      </c>
      <c r="G109" s="42">
        <f t="shared" si="9"/>
        <v>4112.4699999999975</v>
      </c>
      <c r="H109" s="45"/>
      <c r="I109" s="43">
        <f t="shared" si="10"/>
        <v>26731.055</v>
      </c>
      <c r="J109" s="44">
        <f t="shared" si="11"/>
        <v>6168.7050000000017</v>
      </c>
    </row>
    <row r="110" spans="1:10" x14ac:dyDescent="0.3">
      <c r="A110" s="34">
        <v>200000</v>
      </c>
      <c r="B110" s="35">
        <v>21870.400000000001</v>
      </c>
      <c r="C110" s="36">
        <f t="shared" si="6"/>
        <v>24057.440000000002</v>
      </c>
      <c r="D110" s="40">
        <f t="shared" si="7"/>
        <v>2187.0400000000009</v>
      </c>
      <c r="E110" s="45"/>
      <c r="F110" s="41">
        <f t="shared" si="8"/>
        <v>26244.48</v>
      </c>
      <c r="G110" s="42">
        <f t="shared" si="9"/>
        <v>4374.0799999999981</v>
      </c>
      <c r="H110" s="45"/>
      <c r="I110" s="43">
        <f t="shared" si="10"/>
        <v>28431.520000000004</v>
      </c>
      <c r="J110" s="44">
        <f t="shared" si="11"/>
        <v>6561.1200000000026</v>
      </c>
    </row>
    <row r="111" spans="1:10" x14ac:dyDescent="0.3">
      <c r="A111" s="34">
        <v>210000</v>
      </c>
      <c r="B111" s="35">
        <v>23178.35</v>
      </c>
      <c r="C111" s="36">
        <f t="shared" si="6"/>
        <v>25496.185000000001</v>
      </c>
      <c r="D111" s="40">
        <f t="shared" si="7"/>
        <v>2317.8350000000028</v>
      </c>
      <c r="E111" s="45"/>
      <c r="F111" s="41">
        <f t="shared" si="8"/>
        <v>27814.019999999997</v>
      </c>
      <c r="G111" s="42">
        <f t="shared" si="9"/>
        <v>4635.6699999999983</v>
      </c>
      <c r="H111" s="45"/>
      <c r="I111" s="43">
        <f t="shared" si="10"/>
        <v>30131.855</v>
      </c>
      <c r="J111" s="44">
        <f t="shared" si="11"/>
        <v>6953.505000000001</v>
      </c>
    </row>
    <row r="112" spans="1:10" x14ac:dyDescent="0.3">
      <c r="A112" s="34">
        <v>224100</v>
      </c>
      <c r="B112" s="35">
        <v>25022.9</v>
      </c>
      <c r="C112" s="36">
        <f t="shared" si="6"/>
        <v>27525.190000000002</v>
      </c>
      <c r="D112" s="40">
        <f t="shared" si="7"/>
        <v>2502.2900000000009</v>
      </c>
      <c r="E112" s="45"/>
      <c r="F112" s="41">
        <f t="shared" si="8"/>
        <v>30027.48</v>
      </c>
      <c r="G112" s="42">
        <f t="shared" si="9"/>
        <v>5004.5799999999981</v>
      </c>
      <c r="H112" s="45"/>
      <c r="I112" s="43">
        <f t="shared" si="10"/>
        <v>32529.770000000004</v>
      </c>
      <c r="J112" s="44">
        <f t="shared" si="11"/>
        <v>7506.8700000000026</v>
      </c>
    </row>
    <row r="113" spans="1:10" x14ac:dyDescent="0.3">
      <c r="A113" s="34">
        <v>298900</v>
      </c>
      <c r="B113" s="35">
        <v>35524.85</v>
      </c>
      <c r="C113" s="36">
        <f t="shared" si="6"/>
        <v>39077.334999999999</v>
      </c>
      <c r="D113" s="40">
        <f t="shared" si="7"/>
        <v>3552.4850000000006</v>
      </c>
      <c r="E113" s="45"/>
      <c r="F113" s="41">
        <f t="shared" si="8"/>
        <v>42629.82</v>
      </c>
      <c r="G113" s="42">
        <f t="shared" si="9"/>
        <v>7104.9700000000012</v>
      </c>
      <c r="H113" s="45"/>
      <c r="I113" s="43">
        <f t="shared" si="10"/>
        <v>46182.305</v>
      </c>
      <c r="J113" s="44">
        <f t="shared" si="11"/>
        <v>10657.455000000002</v>
      </c>
    </row>
    <row r="114" spans="1:10" x14ac:dyDescent="0.3">
      <c r="A114" s="34">
        <v>300000</v>
      </c>
      <c r="B114" s="35">
        <v>35679.300000000003</v>
      </c>
      <c r="C114" s="36">
        <f t="shared" si="6"/>
        <v>39247.230000000003</v>
      </c>
      <c r="D114" s="40">
        <f t="shared" si="7"/>
        <v>3567.9300000000003</v>
      </c>
      <c r="E114" s="45"/>
      <c r="F114" s="41">
        <f t="shared" si="8"/>
        <v>42815.16</v>
      </c>
      <c r="G114" s="42">
        <f t="shared" si="9"/>
        <v>7135.8600000000006</v>
      </c>
      <c r="H114" s="45"/>
      <c r="I114" s="43">
        <f t="shared" si="10"/>
        <v>46383.090000000004</v>
      </c>
      <c r="J114" s="44">
        <f t="shared" si="11"/>
        <v>10703.79</v>
      </c>
    </row>
    <row r="115" spans="1:10" x14ac:dyDescent="0.3">
      <c r="A115" s="34">
        <v>374400</v>
      </c>
      <c r="B115" s="35">
        <v>46125</v>
      </c>
      <c r="C115" s="36">
        <f t="shared" si="6"/>
        <v>50737.500000000007</v>
      </c>
      <c r="D115" s="40">
        <f t="shared" si="7"/>
        <v>4612.5000000000073</v>
      </c>
      <c r="E115" s="45"/>
      <c r="F115" s="41">
        <f t="shared" si="8"/>
        <v>55350</v>
      </c>
      <c r="G115" s="42">
        <f t="shared" si="9"/>
        <v>9225</v>
      </c>
      <c r="H115" s="45"/>
      <c r="I115" s="43">
        <f t="shared" si="10"/>
        <v>59962.5</v>
      </c>
      <c r="J115" s="44">
        <f t="shared" si="11"/>
        <v>13837.5</v>
      </c>
    </row>
    <row r="116" spans="1:10" x14ac:dyDescent="0.3">
      <c r="A116" s="34">
        <v>400000</v>
      </c>
      <c r="B116" s="35">
        <v>49920.4</v>
      </c>
      <c r="C116" s="36">
        <f t="shared" si="6"/>
        <v>54912.44000000001</v>
      </c>
      <c r="D116" s="40">
        <f t="shared" si="7"/>
        <v>4992.0400000000081</v>
      </c>
      <c r="E116" s="45"/>
      <c r="F116" s="41">
        <f t="shared" si="8"/>
        <v>59904.479999999996</v>
      </c>
      <c r="G116" s="42">
        <f t="shared" si="9"/>
        <v>9984.0799999999945</v>
      </c>
      <c r="H116" s="45"/>
      <c r="I116" s="43">
        <f t="shared" si="10"/>
        <v>64896.520000000004</v>
      </c>
      <c r="J116" s="44">
        <f t="shared" si="11"/>
        <v>14976.120000000003</v>
      </c>
    </row>
    <row r="117" spans="1:10" x14ac:dyDescent="0.3">
      <c r="A117" s="34">
        <v>500000</v>
      </c>
      <c r="B117" s="35">
        <v>64745</v>
      </c>
      <c r="C117" s="36">
        <f t="shared" si="6"/>
        <v>71219.5</v>
      </c>
      <c r="D117" s="40">
        <f t="shared" si="7"/>
        <v>6474.5</v>
      </c>
      <c r="E117" s="45"/>
      <c r="F117" s="41">
        <f t="shared" si="8"/>
        <v>77694</v>
      </c>
      <c r="G117" s="42">
        <f t="shared" si="9"/>
        <v>12949</v>
      </c>
      <c r="H117" s="45"/>
      <c r="I117" s="43">
        <f t="shared" si="10"/>
        <v>84168.5</v>
      </c>
      <c r="J117" s="44">
        <f t="shared" si="11"/>
        <v>19423.5</v>
      </c>
    </row>
    <row r="118" spans="1:10" x14ac:dyDescent="0.3">
      <c r="A118" s="34">
        <v>600000</v>
      </c>
      <c r="B118" s="35">
        <v>79570.2</v>
      </c>
      <c r="C118" s="36">
        <f t="shared" si="6"/>
        <v>87527.22</v>
      </c>
      <c r="D118" s="40">
        <f t="shared" si="7"/>
        <v>7957.0200000000041</v>
      </c>
      <c r="E118" s="45"/>
      <c r="F118" s="41">
        <f t="shared" si="8"/>
        <v>95484.239999999991</v>
      </c>
      <c r="G118" s="42">
        <f t="shared" si="9"/>
        <v>15914.039999999994</v>
      </c>
      <c r="H118" s="45"/>
      <c r="I118" s="43">
        <f t="shared" si="10"/>
        <v>103441.26</v>
      </c>
      <c r="J118" s="44">
        <f t="shared" si="11"/>
        <v>23871.059999999998</v>
      </c>
    </row>
    <row r="119" spans="1:10" x14ac:dyDescent="0.3">
      <c r="A119" s="34">
        <v>700000</v>
      </c>
      <c r="B119" s="35">
        <v>94395</v>
      </c>
      <c r="C119" s="36">
        <f t="shared" si="6"/>
        <v>103834.50000000001</v>
      </c>
      <c r="D119" s="40">
        <f t="shared" si="7"/>
        <v>9439.5000000000146</v>
      </c>
      <c r="E119" s="45"/>
      <c r="F119" s="41">
        <f t="shared" si="8"/>
        <v>113274</v>
      </c>
      <c r="G119" s="42">
        <f t="shared" si="9"/>
        <v>18879</v>
      </c>
      <c r="H119" s="45"/>
      <c r="I119" s="43">
        <f t="shared" si="10"/>
        <v>122713.5</v>
      </c>
      <c r="J119" s="44">
        <f t="shared" si="11"/>
        <v>28318.5</v>
      </c>
    </row>
    <row r="120" spans="1:10" x14ac:dyDescent="0.3">
      <c r="A120" s="34">
        <v>749000</v>
      </c>
      <c r="B120" s="35">
        <v>101659.5</v>
      </c>
      <c r="C120" s="36">
        <f t="shared" si="6"/>
        <v>111825.45000000001</v>
      </c>
      <c r="D120" s="40">
        <f t="shared" si="7"/>
        <v>10165.950000000012</v>
      </c>
      <c r="E120" s="45"/>
      <c r="F120" s="41">
        <f t="shared" si="8"/>
        <v>121991.4</v>
      </c>
      <c r="G120" s="42">
        <f t="shared" si="9"/>
        <v>20331.899999999994</v>
      </c>
      <c r="H120" s="45"/>
      <c r="I120" s="43">
        <f t="shared" si="10"/>
        <v>132157.35</v>
      </c>
      <c r="J120" s="44">
        <f t="shared" si="11"/>
        <v>30497.850000000006</v>
      </c>
    </row>
    <row r="121" spans="1:10" x14ac:dyDescent="0.3">
      <c r="A121" s="34">
        <v>800000</v>
      </c>
      <c r="B121" s="35">
        <v>109220</v>
      </c>
      <c r="C121" s="36">
        <f t="shared" si="6"/>
        <v>120142.00000000001</v>
      </c>
      <c r="D121" s="40">
        <f t="shared" si="7"/>
        <v>10922.000000000015</v>
      </c>
      <c r="E121" s="45"/>
      <c r="F121" s="41">
        <f t="shared" si="8"/>
        <v>131064</v>
      </c>
      <c r="G121" s="42">
        <f t="shared" si="9"/>
        <v>21844</v>
      </c>
      <c r="H121" s="45"/>
      <c r="I121" s="43">
        <f t="shared" si="10"/>
        <v>141986</v>
      </c>
      <c r="J121" s="44">
        <f t="shared" si="11"/>
        <v>32766</v>
      </c>
    </row>
    <row r="122" spans="1:10" x14ac:dyDescent="0.3">
      <c r="A122" s="34">
        <v>900000</v>
      </c>
      <c r="B122" s="35">
        <v>124045.2</v>
      </c>
      <c r="C122" s="36">
        <f t="shared" si="6"/>
        <v>136449.72</v>
      </c>
      <c r="D122" s="40">
        <f t="shared" si="7"/>
        <v>12404.520000000004</v>
      </c>
      <c r="E122" s="45"/>
      <c r="F122" s="41">
        <f t="shared" si="8"/>
        <v>148854.24</v>
      </c>
      <c r="G122" s="42">
        <f t="shared" si="9"/>
        <v>24809.039999999994</v>
      </c>
      <c r="H122" s="45"/>
      <c r="I122" s="43">
        <f t="shared" si="10"/>
        <v>161258.76</v>
      </c>
      <c r="J122" s="44">
        <f t="shared" si="11"/>
        <v>37213.560000000012</v>
      </c>
    </row>
    <row r="123" spans="1:10" x14ac:dyDescent="0.3">
      <c r="A123" s="34">
        <v>1000000</v>
      </c>
      <c r="B123" s="35">
        <v>138870</v>
      </c>
      <c r="C123" s="36">
        <f t="shared" si="6"/>
        <v>152757</v>
      </c>
      <c r="D123" s="40">
        <f t="shared" si="7"/>
        <v>13887</v>
      </c>
      <c r="E123" s="45"/>
      <c r="F123" s="41">
        <f t="shared" si="8"/>
        <v>166644</v>
      </c>
      <c r="G123" s="42">
        <f t="shared" si="9"/>
        <v>27774</v>
      </c>
      <c r="H123" s="45"/>
      <c r="I123" s="43">
        <f t="shared" si="10"/>
        <v>180531</v>
      </c>
      <c r="J123" s="44">
        <f t="shared" si="11"/>
        <v>41661</v>
      </c>
    </row>
  </sheetData>
  <printOptions gridLines="1"/>
  <pageMargins left="0.70866141732283472" right="0.70866141732283472" top="0.74803149606299213" bottom="0.74803149606299213" header="0.31496062992125984" footer="0.31496062992125984"/>
  <pageSetup paperSize="9" scale="62" fitToHeight="2" orientation="portrait" horizontalDpi="0" verticalDpi="0" r:id="rId1"/>
  <headerFooter>
    <oddHeader>&amp;L&amp;"-,Corsivo grassetto"&amp;14INIZIATIVA 10%&amp;C&amp;"-,Grassetto"&amp;16&amp;A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C3A94D-03D8-42E6-8F1A-13AB1C7AE986}">
  <sheetPr>
    <tabColor rgb="FFCCFFFF"/>
    <pageSetUpPr fitToPage="1"/>
  </sheetPr>
  <dimension ref="A1:J123"/>
  <sheetViews>
    <sheetView workbookViewId="0">
      <pane xSplit="1" ySplit="1" topLeftCell="B58" activePane="bottomRight" state="frozen"/>
      <selection pane="topRight" activeCell="B1" sqref="B1"/>
      <selection pane="bottomLeft" activeCell="A2" sqref="A2"/>
      <selection pane="bottomRight" activeCell="G66" sqref="G66"/>
    </sheetView>
  </sheetViews>
  <sheetFormatPr defaultRowHeight="14.4" x14ac:dyDescent="0.3"/>
  <cols>
    <col min="1" max="1" width="18.109375" style="5" customWidth="1"/>
    <col min="2" max="2" width="24.77734375" style="6" customWidth="1"/>
    <col min="3" max="4" width="13.6640625" style="7" customWidth="1"/>
    <col min="6" max="7" width="13.6640625" style="9" customWidth="1"/>
    <col min="8" max="8" width="13.33203125" customWidth="1"/>
    <col min="9" max="10" width="13.6640625" style="8" customWidth="1"/>
    <col min="11" max="17" width="13.33203125" customWidth="1"/>
  </cols>
  <sheetData>
    <row r="1" spans="1:10" s="12" customFormat="1" ht="57.6" x14ac:dyDescent="0.3">
      <c r="A1" s="10" t="s">
        <v>41</v>
      </c>
      <c r="B1" s="11" t="s">
        <v>42</v>
      </c>
      <c r="C1" s="17" t="s">
        <v>45</v>
      </c>
      <c r="D1" s="17" t="s">
        <v>44</v>
      </c>
      <c r="F1" s="15" t="s">
        <v>46</v>
      </c>
      <c r="G1" s="15" t="s">
        <v>44</v>
      </c>
      <c r="I1" s="13" t="s">
        <v>47</v>
      </c>
      <c r="J1" s="13" t="s">
        <v>44</v>
      </c>
    </row>
    <row r="2" spans="1:10" x14ac:dyDescent="0.3">
      <c r="A2" s="5">
        <v>12300</v>
      </c>
    </row>
    <row r="3" spans="1:10" x14ac:dyDescent="0.3">
      <c r="A3" s="5">
        <v>13000</v>
      </c>
    </row>
    <row r="4" spans="1:10" x14ac:dyDescent="0.3">
      <c r="A4" s="5">
        <v>14000</v>
      </c>
    </row>
    <row r="5" spans="1:10" x14ac:dyDescent="0.3">
      <c r="A5" s="5">
        <v>15000</v>
      </c>
    </row>
    <row r="6" spans="1:10" x14ac:dyDescent="0.3">
      <c r="A6" s="5">
        <v>16000</v>
      </c>
    </row>
    <row r="7" spans="1:10" x14ac:dyDescent="0.3">
      <c r="A7" s="5">
        <v>17100</v>
      </c>
    </row>
    <row r="8" spans="1:10" x14ac:dyDescent="0.3">
      <c r="A8" s="5">
        <v>18000</v>
      </c>
    </row>
    <row r="9" spans="1:10" x14ac:dyDescent="0.3">
      <c r="A9" s="5">
        <v>19000</v>
      </c>
    </row>
    <row r="10" spans="1:10" x14ac:dyDescent="0.3">
      <c r="A10" s="5">
        <v>20000</v>
      </c>
    </row>
    <row r="11" spans="1:10" x14ac:dyDescent="0.3">
      <c r="A11" s="5">
        <v>20100</v>
      </c>
      <c r="B11" s="6">
        <v>29.05</v>
      </c>
      <c r="C11" s="7">
        <f>B11*1.1</f>
        <v>31.955000000000002</v>
      </c>
      <c r="D11" s="18">
        <f>C11-B11</f>
        <v>2.9050000000000011</v>
      </c>
      <c r="F11" s="19">
        <f>B11*1.2</f>
        <v>34.86</v>
      </c>
      <c r="G11" s="16">
        <f>F11-B11</f>
        <v>5.8099999999999987</v>
      </c>
      <c r="I11" s="20">
        <f>B11*1.3</f>
        <v>37.765000000000001</v>
      </c>
      <c r="J11" s="14">
        <f>I11-B11</f>
        <v>8.7149999999999999</v>
      </c>
    </row>
    <row r="12" spans="1:10" x14ac:dyDescent="0.3">
      <c r="A12" s="5">
        <v>20500</v>
      </c>
      <c r="B12" s="6">
        <v>44.75</v>
      </c>
      <c r="C12" s="7">
        <f t="shared" ref="C12:C75" si="0">B12*1.1</f>
        <v>49.225000000000001</v>
      </c>
      <c r="D12" s="18">
        <f t="shared" ref="D12:D75" si="1">C12-B12</f>
        <v>4.4750000000000014</v>
      </c>
      <c r="F12" s="19">
        <f t="shared" ref="F12:F75" si="2">B12*1.2</f>
        <v>53.699999999999996</v>
      </c>
      <c r="G12" s="16">
        <f t="shared" ref="G12:G75" si="3">F12-B12</f>
        <v>8.9499999999999957</v>
      </c>
      <c r="I12" s="20">
        <f t="shared" ref="I12:I75" si="4">B12*1.3</f>
        <v>58.175000000000004</v>
      </c>
      <c r="J12" s="14">
        <f t="shared" ref="J12:J75" si="5">I12-B12</f>
        <v>13.425000000000004</v>
      </c>
    </row>
    <row r="13" spans="1:10" x14ac:dyDescent="0.3">
      <c r="A13" s="5">
        <v>21000</v>
      </c>
      <c r="B13" s="6">
        <v>64.349999999999994</v>
      </c>
      <c r="C13" s="7">
        <f t="shared" si="0"/>
        <v>70.784999999999997</v>
      </c>
      <c r="D13" s="18">
        <f t="shared" si="1"/>
        <v>6.4350000000000023</v>
      </c>
      <c r="F13" s="19">
        <f t="shared" si="2"/>
        <v>77.219999999999985</v>
      </c>
      <c r="G13" s="16">
        <f t="shared" si="3"/>
        <v>12.86999999999999</v>
      </c>
      <c r="I13" s="20">
        <f t="shared" si="4"/>
        <v>83.655000000000001</v>
      </c>
      <c r="J13" s="14">
        <f t="shared" si="5"/>
        <v>19.305000000000007</v>
      </c>
    </row>
    <row r="14" spans="1:10" x14ac:dyDescent="0.3">
      <c r="A14" s="5">
        <v>22000</v>
      </c>
      <c r="B14" s="6">
        <v>103.6</v>
      </c>
      <c r="C14" s="7">
        <f t="shared" si="0"/>
        <v>113.96000000000001</v>
      </c>
      <c r="D14" s="18">
        <f t="shared" si="1"/>
        <v>10.360000000000014</v>
      </c>
      <c r="F14" s="19">
        <f t="shared" si="2"/>
        <v>124.32</v>
      </c>
      <c r="G14" s="16">
        <f t="shared" si="3"/>
        <v>20.72</v>
      </c>
      <c r="I14" s="20">
        <f t="shared" si="4"/>
        <v>134.68</v>
      </c>
      <c r="J14" s="14">
        <f t="shared" si="5"/>
        <v>31.080000000000013</v>
      </c>
    </row>
    <row r="15" spans="1:10" x14ac:dyDescent="0.3">
      <c r="A15" s="5">
        <v>23000</v>
      </c>
      <c r="B15" s="6">
        <v>142.85</v>
      </c>
      <c r="C15" s="7">
        <f t="shared" si="0"/>
        <v>157.13500000000002</v>
      </c>
      <c r="D15" s="18">
        <f t="shared" si="1"/>
        <v>14.285000000000025</v>
      </c>
      <c r="F15" s="19">
        <f t="shared" si="2"/>
        <v>171.42</v>
      </c>
      <c r="G15" s="16">
        <f t="shared" si="3"/>
        <v>28.569999999999993</v>
      </c>
      <c r="I15" s="20">
        <f t="shared" si="4"/>
        <v>185.70500000000001</v>
      </c>
      <c r="J15" s="14">
        <f t="shared" si="5"/>
        <v>42.855000000000018</v>
      </c>
    </row>
    <row r="16" spans="1:10" x14ac:dyDescent="0.3">
      <c r="A16" s="5">
        <v>24400</v>
      </c>
      <c r="B16" s="6">
        <v>197.75</v>
      </c>
      <c r="C16" s="7">
        <f t="shared" si="0"/>
        <v>217.52500000000001</v>
      </c>
      <c r="D16" s="18">
        <f t="shared" si="1"/>
        <v>19.775000000000006</v>
      </c>
      <c r="F16" s="19">
        <f t="shared" si="2"/>
        <v>237.29999999999998</v>
      </c>
      <c r="G16" s="16">
        <f t="shared" si="3"/>
        <v>39.549999999999983</v>
      </c>
      <c r="I16" s="20">
        <f t="shared" si="4"/>
        <v>257.07499999999999</v>
      </c>
      <c r="J16" s="14">
        <f t="shared" si="5"/>
        <v>59.324999999999989</v>
      </c>
    </row>
    <row r="17" spans="1:10" x14ac:dyDescent="0.3">
      <c r="A17" s="5">
        <v>25000</v>
      </c>
      <c r="B17" s="6">
        <v>223.9</v>
      </c>
      <c r="C17" s="7">
        <f t="shared" si="0"/>
        <v>246.29000000000002</v>
      </c>
      <c r="D17" s="18">
        <f t="shared" si="1"/>
        <v>22.390000000000015</v>
      </c>
      <c r="F17" s="19">
        <f t="shared" si="2"/>
        <v>268.68</v>
      </c>
      <c r="G17" s="16">
        <f t="shared" si="3"/>
        <v>44.78</v>
      </c>
      <c r="I17" s="20">
        <f t="shared" si="4"/>
        <v>291.07</v>
      </c>
      <c r="J17" s="14">
        <f t="shared" si="5"/>
        <v>67.169999999999987</v>
      </c>
    </row>
    <row r="18" spans="1:10" s="4" customFormat="1" x14ac:dyDescent="0.3">
      <c r="A18" s="5">
        <v>25600</v>
      </c>
      <c r="B18" s="6">
        <v>250.05</v>
      </c>
      <c r="C18" s="7">
        <f t="shared" si="0"/>
        <v>275.05500000000001</v>
      </c>
      <c r="D18" s="18">
        <f t="shared" si="1"/>
        <v>25.004999999999995</v>
      </c>
      <c r="F18" s="19">
        <f t="shared" si="2"/>
        <v>300.06</v>
      </c>
      <c r="G18" s="16">
        <f t="shared" si="3"/>
        <v>50.009999999999991</v>
      </c>
      <c r="I18" s="20">
        <f t="shared" si="4"/>
        <v>325.065</v>
      </c>
      <c r="J18" s="14">
        <f t="shared" si="5"/>
        <v>75.014999999999986</v>
      </c>
    </row>
    <row r="19" spans="1:10" s="4" customFormat="1" x14ac:dyDescent="0.3">
      <c r="A19" s="5">
        <v>26000</v>
      </c>
      <c r="B19" s="6">
        <v>267.5</v>
      </c>
      <c r="C19" s="7">
        <f t="shared" si="0"/>
        <v>294.25</v>
      </c>
      <c r="D19" s="18">
        <f t="shared" si="1"/>
        <v>26.75</v>
      </c>
      <c r="F19" s="19">
        <f t="shared" si="2"/>
        <v>321</v>
      </c>
      <c r="G19" s="16">
        <f t="shared" si="3"/>
        <v>53.5</v>
      </c>
      <c r="I19" s="20">
        <f t="shared" si="4"/>
        <v>347.75</v>
      </c>
      <c r="J19" s="14">
        <f t="shared" si="5"/>
        <v>80.25</v>
      </c>
    </row>
    <row r="20" spans="1:10" s="4" customFormat="1" x14ac:dyDescent="0.3">
      <c r="A20" s="5">
        <v>27700</v>
      </c>
      <c r="B20" s="6">
        <v>341.65</v>
      </c>
      <c r="C20" s="7">
        <f t="shared" si="0"/>
        <v>375.815</v>
      </c>
      <c r="D20" s="18">
        <f t="shared" si="1"/>
        <v>34.16500000000002</v>
      </c>
      <c r="F20" s="19">
        <f t="shared" si="2"/>
        <v>409.97999999999996</v>
      </c>
      <c r="G20" s="16">
        <f t="shared" si="3"/>
        <v>68.329999999999984</v>
      </c>
      <c r="I20" s="20">
        <f t="shared" si="4"/>
        <v>444.14499999999998</v>
      </c>
      <c r="J20" s="14">
        <f t="shared" si="5"/>
        <v>102.495</v>
      </c>
    </row>
    <row r="21" spans="1:10" s="4" customFormat="1" x14ac:dyDescent="0.3">
      <c r="A21" s="5">
        <v>28000</v>
      </c>
      <c r="B21" s="6">
        <v>349.5</v>
      </c>
      <c r="C21" s="7">
        <f t="shared" si="0"/>
        <v>384.45000000000005</v>
      </c>
      <c r="D21" s="18">
        <f t="shared" si="1"/>
        <v>34.950000000000045</v>
      </c>
      <c r="F21" s="19">
        <f t="shared" si="2"/>
        <v>419.4</v>
      </c>
      <c r="G21" s="16">
        <f t="shared" si="3"/>
        <v>69.899999999999977</v>
      </c>
      <c r="I21" s="20">
        <f t="shared" si="4"/>
        <v>454.35</v>
      </c>
      <c r="J21" s="14">
        <f t="shared" si="5"/>
        <v>104.85000000000002</v>
      </c>
    </row>
    <row r="22" spans="1:10" s="4" customFormat="1" x14ac:dyDescent="0.3">
      <c r="A22" s="5">
        <v>29600</v>
      </c>
      <c r="B22" s="6">
        <v>391.35</v>
      </c>
      <c r="C22" s="7">
        <f t="shared" si="0"/>
        <v>430.48500000000007</v>
      </c>
      <c r="D22" s="18">
        <f t="shared" si="1"/>
        <v>39.135000000000048</v>
      </c>
      <c r="F22" s="19">
        <f t="shared" si="2"/>
        <v>469.62</v>
      </c>
      <c r="G22" s="16">
        <f t="shared" si="3"/>
        <v>78.269999999999982</v>
      </c>
      <c r="I22" s="20">
        <f t="shared" si="4"/>
        <v>508.75500000000005</v>
      </c>
      <c r="J22" s="14">
        <f t="shared" si="5"/>
        <v>117.40500000000003</v>
      </c>
    </row>
    <row r="23" spans="1:10" s="4" customFormat="1" x14ac:dyDescent="0.3">
      <c r="A23" s="5">
        <v>30000</v>
      </c>
      <c r="B23" s="6">
        <v>401.8</v>
      </c>
      <c r="C23" s="7">
        <f t="shared" si="0"/>
        <v>441.98000000000008</v>
      </c>
      <c r="D23" s="18">
        <f t="shared" si="1"/>
        <v>40.180000000000064</v>
      </c>
      <c r="F23" s="19">
        <f t="shared" si="2"/>
        <v>482.15999999999997</v>
      </c>
      <c r="G23" s="16">
        <f t="shared" si="3"/>
        <v>80.359999999999957</v>
      </c>
      <c r="I23" s="20">
        <f t="shared" si="4"/>
        <v>522.34</v>
      </c>
      <c r="J23" s="14">
        <f t="shared" si="5"/>
        <v>120.54000000000002</v>
      </c>
    </row>
    <row r="24" spans="1:10" s="4" customFormat="1" x14ac:dyDescent="0.3">
      <c r="A24" s="5">
        <v>31000</v>
      </c>
      <c r="B24" s="6">
        <v>428</v>
      </c>
      <c r="C24" s="7">
        <f t="shared" si="0"/>
        <v>470.8</v>
      </c>
      <c r="D24" s="18">
        <f t="shared" si="1"/>
        <v>42.800000000000011</v>
      </c>
      <c r="F24" s="19">
        <f t="shared" si="2"/>
        <v>513.6</v>
      </c>
      <c r="G24" s="16">
        <f t="shared" si="3"/>
        <v>85.600000000000023</v>
      </c>
      <c r="I24" s="20">
        <f t="shared" si="4"/>
        <v>556.4</v>
      </c>
      <c r="J24" s="14">
        <f t="shared" si="5"/>
        <v>128.39999999999998</v>
      </c>
    </row>
    <row r="25" spans="1:10" s="4" customFormat="1" x14ac:dyDescent="0.3">
      <c r="A25" s="5">
        <v>32000</v>
      </c>
      <c r="B25" s="6">
        <v>454.15</v>
      </c>
      <c r="C25" s="7">
        <f t="shared" si="0"/>
        <v>499.565</v>
      </c>
      <c r="D25" s="18">
        <f t="shared" si="1"/>
        <v>45.41500000000002</v>
      </c>
      <c r="F25" s="19">
        <f t="shared" si="2"/>
        <v>544.9799999999999</v>
      </c>
      <c r="G25" s="16">
        <f t="shared" si="3"/>
        <v>90.829999999999927</v>
      </c>
      <c r="I25" s="20">
        <f t="shared" si="4"/>
        <v>590.39499999999998</v>
      </c>
      <c r="J25" s="14">
        <f t="shared" si="5"/>
        <v>136.245</v>
      </c>
    </row>
    <row r="26" spans="1:10" s="4" customFormat="1" x14ac:dyDescent="0.3">
      <c r="A26" s="5">
        <v>32600</v>
      </c>
      <c r="B26" s="6">
        <v>469.8</v>
      </c>
      <c r="C26" s="7">
        <f t="shared" si="0"/>
        <v>516.78000000000009</v>
      </c>
      <c r="D26" s="18">
        <f t="shared" si="1"/>
        <v>46.980000000000075</v>
      </c>
      <c r="F26" s="19">
        <f t="shared" si="2"/>
        <v>563.76</v>
      </c>
      <c r="G26" s="16">
        <f t="shared" si="3"/>
        <v>93.95999999999998</v>
      </c>
      <c r="I26" s="20">
        <f t="shared" si="4"/>
        <v>610.74</v>
      </c>
      <c r="J26" s="14">
        <f t="shared" si="5"/>
        <v>140.94</v>
      </c>
    </row>
    <row r="27" spans="1:10" s="4" customFormat="1" x14ac:dyDescent="0.3">
      <c r="A27" s="5">
        <v>33000</v>
      </c>
      <c r="B27" s="6">
        <v>485.5</v>
      </c>
      <c r="C27" s="7">
        <f t="shared" si="0"/>
        <v>534.05000000000007</v>
      </c>
      <c r="D27" s="18">
        <f t="shared" si="1"/>
        <v>48.550000000000068</v>
      </c>
      <c r="F27" s="19">
        <f t="shared" si="2"/>
        <v>582.6</v>
      </c>
      <c r="G27" s="16">
        <f t="shared" si="3"/>
        <v>97.100000000000023</v>
      </c>
      <c r="I27" s="20">
        <f t="shared" si="4"/>
        <v>631.15</v>
      </c>
      <c r="J27" s="14">
        <f t="shared" si="5"/>
        <v>145.64999999999998</v>
      </c>
    </row>
    <row r="28" spans="1:10" s="4" customFormat="1" x14ac:dyDescent="0.3">
      <c r="A28" s="5">
        <v>34000</v>
      </c>
      <c r="B28" s="6">
        <v>524.70000000000005</v>
      </c>
      <c r="C28" s="7">
        <f t="shared" si="0"/>
        <v>577.17000000000007</v>
      </c>
      <c r="D28" s="18">
        <f t="shared" si="1"/>
        <v>52.470000000000027</v>
      </c>
      <c r="F28" s="19">
        <f t="shared" si="2"/>
        <v>629.64</v>
      </c>
      <c r="G28" s="16">
        <f t="shared" si="3"/>
        <v>104.93999999999994</v>
      </c>
      <c r="I28" s="20">
        <f t="shared" si="4"/>
        <v>682.11000000000013</v>
      </c>
      <c r="J28" s="14">
        <f t="shared" si="5"/>
        <v>157.41000000000008</v>
      </c>
    </row>
    <row r="29" spans="1:10" s="4" customFormat="1" x14ac:dyDescent="0.3">
      <c r="A29" s="5">
        <v>35000</v>
      </c>
      <c r="B29" s="6">
        <v>564</v>
      </c>
      <c r="C29" s="7">
        <f t="shared" si="0"/>
        <v>620.40000000000009</v>
      </c>
      <c r="D29" s="18">
        <f t="shared" si="1"/>
        <v>56.400000000000091</v>
      </c>
      <c r="F29" s="19">
        <f t="shared" si="2"/>
        <v>676.8</v>
      </c>
      <c r="G29" s="16">
        <f t="shared" si="3"/>
        <v>112.79999999999995</v>
      </c>
      <c r="I29" s="20">
        <f t="shared" si="4"/>
        <v>733.2</v>
      </c>
      <c r="J29" s="14">
        <f t="shared" si="5"/>
        <v>169.20000000000005</v>
      </c>
    </row>
    <row r="30" spans="1:10" s="4" customFormat="1" x14ac:dyDescent="0.3">
      <c r="A30" s="5">
        <v>36000</v>
      </c>
      <c r="B30" s="6">
        <v>603.20000000000005</v>
      </c>
      <c r="C30" s="7">
        <f t="shared" si="0"/>
        <v>663.5200000000001</v>
      </c>
      <c r="D30" s="18">
        <f t="shared" si="1"/>
        <v>60.32000000000005</v>
      </c>
      <c r="F30" s="19">
        <f t="shared" si="2"/>
        <v>723.84</v>
      </c>
      <c r="G30" s="16">
        <f t="shared" si="3"/>
        <v>120.63999999999999</v>
      </c>
      <c r="I30" s="20">
        <f t="shared" si="4"/>
        <v>784.16000000000008</v>
      </c>
      <c r="J30" s="14">
        <f t="shared" si="5"/>
        <v>180.96000000000004</v>
      </c>
    </row>
    <row r="31" spans="1:10" s="4" customFormat="1" x14ac:dyDescent="0.3">
      <c r="A31" s="5">
        <v>37000</v>
      </c>
      <c r="B31" s="6">
        <v>642.45000000000005</v>
      </c>
      <c r="C31" s="7">
        <f t="shared" si="0"/>
        <v>706.69500000000016</v>
      </c>
      <c r="D31" s="18">
        <f t="shared" si="1"/>
        <v>64.245000000000118</v>
      </c>
      <c r="F31" s="19">
        <f t="shared" si="2"/>
        <v>770.94</v>
      </c>
      <c r="G31" s="16">
        <f t="shared" si="3"/>
        <v>128.49</v>
      </c>
      <c r="I31" s="20">
        <f t="shared" si="4"/>
        <v>835.18500000000006</v>
      </c>
      <c r="J31" s="14">
        <f t="shared" si="5"/>
        <v>192.73500000000001</v>
      </c>
    </row>
    <row r="32" spans="1:10" s="4" customFormat="1" x14ac:dyDescent="0.3">
      <c r="A32" s="5">
        <v>38000</v>
      </c>
      <c r="B32" s="6">
        <v>681.7</v>
      </c>
      <c r="C32" s="7">
        <f t="shared" si="0"/>
        <v>749.87000000000012</v>
      </c>
      <c r="D32" s="18">
        <f t="shared" si="1"/>
        <v>68.170000000000073</v>
      </c>
      <c r="F32" s="19">
        <f t="shared" si="2"/>
        <v>818.04000000000008</v>
      </c>
      <c r="G32" s="16">
        <f t="shared" si="3"/>
        <v>136.34000000000003</v>
      </c>
      <c r="I32" s="20">
        <f t="shared" si="4"/>
        <v>886.21</v>
      </c>
      <c r="J32" s="14">
        <f t="shared" si="5"/>
        <v>204.51</v>
      </c>
    </row>
    <row r="33" spans="1:10" s="4" customFormat="1" x14ac:dyDescent="0.3">
      <c r="A33" s="5">
        <v>39200</v>
      </c>
      <c r="B33" s="6">
        <v>728.75</v>
      </c>
      <c r="C33" s="7">
        <f t="shared" si="0"/>
        <v>801.62500000000011</v>
      </c>
      <c r="D33" s="18">
        <f t="shared" si="1"/>
        <v>72.875000000000114</v>
      </c>
      <c r="F33" s="19">
        <f t="shared" si="2"/>
        <v>874.5</v>
      </c>
      <c r="G33" s="16">
        <f t="shared" si="3"/>
        <v>145.75</v>
      </c>
      <c r="I33" s="20">
        <f t="shared" si="4"/>
        <v>947.375</v>
      </c>
      <c r="J33" s="14">
        <f t="shared" si="5"/>
        <v>218.625</v>
      </c>
    </row>
    <row r="34" spans="1:10" s="4" customFormat="1" x14ac:dyDescent="0.3">
      <c r="A34" s="5">
        <v>40000</v>
      </c>
      <c r="B34" s="6">
        <v>760.15</v>
      </c>
      <c r="C34" s="7">
        <f t="shared" si="0"/>
        <v>836.16500000000008</v>
      </c>
      <c r="D34" s="18">
        <f t="shared" si="1"/>
        <v>76.0150000000001</v>
      </c>
      <c r="F34" s="19">
        <f t="shared" si="2"/>
        <v>912.18</v>
      </c>
      <c r="G34" s="16">
        <f t="shared" si="3"/>
        <v>152.02999999999997</v>
      </c>
      <c r="I34" s="20">
        <f t="shared" si="4"/>
        <v>988.19500000000005</v>
      </c>
      <c r="J34" s="14">
        <f t="shared" si="5"/>
        <v>228.04500000000007</v>
      </c>
    </row>
    <row r="35" spans="1:10" s="4" customFormat="1" x14ac:dyDescent="0.3">
      <c r="A35" s="5">
        <v>41600</v>
      </c>
      <c r="B35" s="6">
        <v>822.9</v>
      </c>
      <c r="C35" s="7">
        <f t="shared" si="0"/>
        <v>905.19</v>
      </c>
      <c r="D35" s="18">
        <f t="shared" si="1"/>
        <v>82.290000000000077</v>
      </c>
      <c r="F35" s="19">
        <f t="shared" si="2"/>
        <v>987.4799999999999</v>
      </c>
      <c r="G35" s="16">
        <f t="shared" si="3"/>
        <v>164.57999999999993</v>
      </c>
      <c r="I35" s="20">
        <f t="shared" si="4"/>
        <v>1069.77</v>
      </c>
      <c r="J35" s="14">
        <f t="shared" si="5"/>
        <v>246.87</v>
      </c>
    </row>
    <row r="36" spans="1:10" s="4" customFormat="1" x14ac:dyDescent="0.3">
      <c r="A36" s="5">
        <v>42000</v>
      </c>
      <c r="B36" s="6">
        <v>849.05</v>
      </c>
      <c r="C36" s="7">
        <f t="shared" si="0"/>
        <v>933.95500000000004</v>
      </c>
      <c r="D36" s="18">
        <f t="shared" si="1"/>
        <v>84.905000000000086</v>
      </c>
      <c r="F36" s="19">
        <f t="shared" si="2"/>
        <v>1018.8599999999999</v>
      </c>
      <c r="G36" s="16">
        <f t="shared" si="3"/>
        <v>169.80999999999995</v>
      </c>
      <c r="I36" s="20">
        <f t="shared" si="4"/>
        <v>1103.7649999999999</v>
      </c>
      <c r="J36" s="14">
        <f t="shared" si="5"/>
        <v>254.71499999999992</v>
      </c>
    </row>
    <row r="37" spans="1:10" s="4" customFormat="1" x14ac:dyDescent="0.3">
      <c r="A37" s="5">
        <v>43000</v>
      </c>
      <c r="B37" s="6">
        <v>914.5</v>
      </c>
      <c r="C37" s="7">
        <f t="shared" si="0"/>
        <v>1005.95</v>
      </c>
      <c r="D37" s="18">
        <f t="shared" si="1"/>
        <v>91.450000000000045</v>
      </c>
      <c r="F37" s="19">
        <f t="shared" si="2"/>
        <v>1097.3999999999999</v>
      </c>
      <c r="G37" s="16">
        <f t="shared" si="3"/>
        <v>182.89999999999986</v>
      </c>
      <c r="I37" s="20">
        <f t="shared" si="4"/>
        <v>1188.8500000000001</v>
      </c>
      <c r="J37" s="14">
        <f t="shared" si="5"/>
        <v>274.35000000000014</v>
      </c>
    </row>
    <row r="38" spans="1:10" s="4" customFormat="1" x14ac:dyDescent="0.3">
      <c r="A38" s="5">
        <v>44000</v>
      </c>
      <c r="B38" s="6">
        <v>979.9</v>
      </c>
      <c r="C38" s="7">
        <f t="shared" si="0"/>
        <v>1077.8900000000001</v>
      </c>
      <c r="D38" s="18">
        <f t="shared" si="1"/>
        <v>97.990000000000123</v>
      </c>
      <c r="F38" s="19">
        <f t="shared" si="2"/>
        <v>1175.8799999999999</v>
      </c>
      <c r="G38" s="16">
        <f t="shared" si="3"/>
        <v>195.9799999999999</v>
      </c>
      <c r="I38" s="20">
        <f t="shared" si="4"/>
        <v>1273.8700000000001</v>
      </c>
      <c r="J38" s="14">
        <f t="shared" si="5"/>
        <v>293.97000000000014</v>
      </c>
    </row>
    <row r="39" spans="1:10" s="4" customFormat="1" x14ac:dyDescent="0.3">
      <c r="A39" s="5">
        <v>45000</v>
      </c>
      <c r="B39" s="6">
        <v>1045.25</v>
      </c>
      <c r="C39" s="7">
        <f t="shared" si="0"/>
        <v>1149.7750000000001</v>
      </c>
      <c r="D39" s="18">
        <f t="shared" si="1"/>
        <v>104.52500000000009</v>
      </c>
      <c r="F39" s="19">
        <f t="shared" si="2"/>
        <v>1254.3</v>
      </c>
      <c r="G39" s="16">
        <f t="shared" si="3"/>
        <v>209.04999999999995</v>
      </c>
      <c r="I39" s="20">
        <f t="shared" si="4"/>
        <v>1358.825</v>
      </c>
      <c r="J39" s="14">
        <f t="shared" si="5"/>
        <v>313.57500000000005</v>
      </c>
    </row>
    <row r="40" spans="1:10" s="4" customFormat="1" x14ac:dyDescent="0.3">
      <c r="A40" s="5">
        <v>46000</v>
      </c>
      <c r="B40" s="6">
        <v>1110.6500000000001</v>
      </c>
      <c r="C40" s="7">
        <f t="shared" si="0"/>
        <v>1221.7150000000001</v>
      </c>
      <c r="D40" s="18">
        <f t="shared" si="1"/>
        <v>111.06500000000005</v>
      </c>
      <c r="F40" s="19">
        <f t="shared" si="2"/>
        <v>1332.78</v>
      </c>
      <c r="G40" s="16">
        <f t="shared" si="3"/>
        <v>222.12999999999988</v>
      </c>
      <c r="I40" s="20">
        <f t="shared" si="4"/>
        <v>1443.8450000000003</v>
      </c>
      <c r="J40" s="14">
        <f t="shared" si="5"/>
        <v>333.19500000000016</v>
      </c>
    </row>
    <row r="41" spans="1:10" s="4" customFormat="1" x14ac:dyDescent="0.3">
      <c r="A41" s="5">
        <v>47000</v>
      </c>
      <c r="B41" s="6">
        <v>1176.05</v>
      </c>
      <c r="C41" s="7">
        <f t="shared" si="0"/>
        <v>1293.655</v>
      </c>
      <c r="D41" s="18">
        <f t="shared" si="1"/>
        <v>117.60500000000002</v>
      </c>
      <c r="F41" s="19">
        <f t="shared" si="2"/>
        <v>1411.26</v>
      </c>
      <c r="G41" s="16">
        <f t="shared" si="3"/>
        <v>235.21000000000004</v>
      </c>
      <c r="I41" s="20">
        <f t="shared" si="4"/>
        <v>1528.865</v>
      </c>
      <c r="J41" s="14">
        <f t="shared" si="5"/>
        <v>352.81500000000005</v>
      </c>
    </row>
    <row r="42" spans="1:10" s="4" customFormat="1" x14ac:dyDescent="0.3">
      <c r="A42" s="5">
        <v>48000</v>
      </c>
      <c r="B42" s="6">
        <v>1254.55</v>
      </c>
      <c r="C42" s="7">
        <f t="shared" si="0"/>
        <v>1380.0050000000001</v>
      </c>
      <c r="D42" s="18">
        <f t="shared" si="1"/>
        <v>125.45500000000015</v>
      </c>
      <c r="F42" s="19">
        <f t="shared" si="2"/>
        <v>1505.4599999999998</v>
      </c>
      <c r="G42" s="16">
        <f t="shared" si="3"/>
        <v>250.90999999999985</v>
      </c>
      <c r="I42" s="20">
        <f t="shared" si="4"/>
        <v>1630.915</v>
      </c>
      <c r="J42" s="14">
        <f t="shared" si="5"/>
        <v>376.36500000000001</v>
      </c>
    </row>
    <row r="43" spans="1:10" s="4" customFormat="1" x14ac:dyDescent="0.3">
      <c r="A43" s="5">
        <v>49000</v>
      </c>
      <c r="B43" s="6">
        <v>1333</v>
      </c>
      <c r="C43" s="7">
        <f t="shared" si="0"/>
        <v>1466.3000000000002</v>
      </c>
      <c r="D43" s="18">
        <f t="shared" si="1"/>
        <v>133.30000000000018</v>
      </c>
      <c r="F43" s="19">
        <f t="shared" si="2"/>
        <v>1599.6</v>
      </c>
      <c r="G43" s="16">
        <f t="shared" si="3"/>
        <v>266.59999999999991</v>
      </c>
      <c r="I43" s="20">
        <f t="shared" si="4"/>
        <v>1732.9</v>
      </c>
      <c r="J43" s="14">
        <f t="shared" si="5"/>
        <v>399.90000000000009</v>
      </c>
    </row>
    <row r="44" spans="1:10" s="4" customFormat="1" x14ac:dyDescent="0.3">
      <c r="A44" s="5">
        <v>50000</v>
      </c>
      <c r="B44" s="6">
        <v>1411.5</v>
      </c>
      <c r="C44" s="7">
        <f t="shared" si="0"/>
        <v>1552.65</v>
      </c>
      <c r="D44" s="18">
        <f t="shared" si="1"/>
        <v>141.15000000000009</v>
      </c>
      <c r="F44" s="19">
        <f t="shared" si="2"/>
        <v>1693.8</v>
      </c>
      <c r="G44" s="16">
        <f t="shared" si="3"/>
        <v>282.29999999999995</v>
      </c>
      <c r="I44" s="20">
        <f t="shared" si="4"/>
        <v>1834.95</v>
      </c>
      <c r="J44" s="14">
        <f t="shared" si="5"/>
        <v>423.45000000000005</v>
      </c>
    </row>
    <row r="45" spans="1:10" s="4" customFormat="1" x14ac:dyDescent="0.3">
      <c r="A45" s="5">
        <v>51000</v>
      </c>
      <c r="B45" s="6">
        <v>1489.95</v>
      </c>
      <c r="C45" s="7">
        <f t="shared" si="0"/>
        <v>1638.9450000000002</v>
      </c>
      <c r="D45" s="18">
        <f t="shared" si="1"/>
        <v>148.99500000000012</v>
      </c>
      <c r="F45" s="19">
        <f t="shared" si="2"/>
        <v>1787.94</v>
      </c>
      <c r="G45" s="16">
        <f t="shared" si="3"/>
        <v>297.99</v>
      </c>
      <c r="I45" s="20">
        <f t="shared" si="4"/>
        <v>1936.9350000000002</v>
      </c>
      <c r="J45" s="14">
        <f t="shared" si="5"/>
        <v>446.98500000000013</v>
      </c>
    </row>
    <row r="46" spans="1:10" s="4" customFormat="1" x14ac:dyDescent="0.3">
      <c r="A46" s="5">
        <v>51800</v>
      </c>
      <c r="B46" s="6">
        <v>1552.75</v>
      </c>
      <c r="C46" s="7">
        <f t="shared" si="0"/>
        <v>1708.0250000000001</v>
      </c>
      <c r="D46" s="18">
        <f t="shared" si="1"/>
        <v>155.27500000000009</v>
      </c>
      <c r="F46" s="19">
        <f t="shared" si="2"/>
        <v>1863.3</v>
      </c>
      <c r="G46" s="16">
        <f t="shared" si="3"/>
        <v>310.54999999999995</v>
      </c>
      <c r="I46" s="20">
        <f t="shared" si="4"/>
        <v>2018.575</v>
      </c>
      <c r="J46" s="14">
        <f t="shared" si="5"/>
        <v>465.82500000000005</v>
      </c>
    </row>
    <row r="47" spans="1:10" s="4" customFormat="1" x14ac:dyDescent="0.3">
      <c r="A47" s="5">
        <v>52000</v>
      </c>
      <c r="B47" s="6">
        <v>1568.5</v>
      </c>
      <c r="C47" s="7">
        <f t="shared" si="0"/>
        <v>1725.3500000000001</v>
      </c>
      <c r="D47" s="18">
        <f t="shared" si="1"/>
        <v>156.85000000000014</v>
      </c>
      <c r="F47" s="19">
        <f t="shared" si="2"/>
        <v>1882.1999999999998</v>
      </c>
      <c r="G47" s="16">
        <f t="shared" si="3"/>
        <v>313.69999999999982</v>
      </c>
      <c r="I47" s="20">
        <f t="shared" si="4"/>
        <v>2039.0500000000002</v>
      </c>
      <c r="J47" s="14">
        <f t="shared" si="5"/>
        <v>470.55000000000018</v>
      </c>
    </row>
    <row r="48" spans="1:10" s="4" customFormat="1" x14ac:dyDescent="0.3">
      <c r="A48" s="5">
        <v>53000</v>
      </c>
      <c r="B48" s="6">
        <v>1646.9</v>
      </c>
      <c r="C48" s="7">
        <f t="shared" si="0"/>
        <v>1811.5900000000001</v>
      </c>
      <c r="D48" s="18">
        <f t="shared" si="1"/>
        <v>164.69000000000005</v>
      </c>
      <c r="F48" s="19">
        <f t="shared" si="2"/>
        <v>1976.28</v>
      </c>
      <c r="G48" s="16">
        <f t="shared" si="3"/>
        <v>329.37999999999988</v>
      </c>
      <c r="I48" s="20">
        <f t="shared" si="4"/>
        <v>2140.9700000000003</v>
      </c>
      <c r="J48" s="14">
        <f t="shared" si="5"/>
        <v>494.07000000000016</v>
      </c>
    </row>
    <row r="49" spans="1:10" s="4" customFormat="1" x14ac:dyDescent="0.3">
      <c r="A49" s="5">
        <v>54000</v>
      </c>
      <c r="B49" s="6">
        <v>1725.4</v>
      </c>
      <c r="C49" s="7">
        <f t="shared" si="0"/>
        <v>1897.9400000000003</v>
      </c>
      <c r="D49" s="18">
        <f t="shared" si="1"/>
        <v>172.54000000000019</v>
      </c>
      <c r="F49" s="19">
        <f t="shared" si="2"/>
        <v>2070.48</v>
      </c>
      <c r="G49" s="16">
        <f t="shared" si="3"/>
        <v>345.07999999999993</v>
      </c>
      <c r="I49" s="20">
        <f t="shared" si="4"/>
        <v>2243.02</v>
      </c>
      <c r="J49" s="14">
        <f t="shared" si="5"/>
        <v>517.61999999999989</v>
      </c>
    </row>
    <row r="50" spans="1:10" s="4" customFormat="1" x14ac:dyDescent="0.3">
      <c r="A50" s="5">
        <v>55000</v>
      </c>
      <c r="B50" s="6">
        <v>1803.9</v>
      </c>
      <c r="C50" s="7">
        <f t="shared" si="0"/>
        <v>1984.2900000000002</v>
      </c>
      <c r="D50" s="18">
        <f t="shared" si="1"/>
        <v>180.3900000000001</v>
      </c>
      <c r="F50" s="19">
        <f t="shared" si="2"/>
        <v>2164.6799999999998</v>
      </c>
      <c r="G50" s="16">
        <f t="shared" si="3"/>
        <v>360.77999999999975</v>
      </c>
      <c r="I50" s="20">
        <f t="shared" si="4"/>
        <v>2345.0700000000002</v>
      </c>
      <c r="J50" s="14">
        <f t="shared" si="5"/>
        <v>541.17000000000007</v>
      </c>
    </row>
    <row r="51" spans="1:10" s="4" customFormat="1" x14ac:dyDescent="0.3">
      <c r="A51" s="5">
        <v>57200</v>
      </c>
      <c r="B51" s="6">
        <v>1976.55</v>
      </c>
      <c r="C51" s="7">
        <f t="shared" si="0"/>
        <v>2174.2049999999999</v>
      </c>
      <c r="D51" s="18">
        <f t="shared" si="1"/>
        <v>197.65499999999997</v>
      </c>
      <c r="F51" s="19">
        <f t="shared" si="2"/>
        <v>2371.8599999999997</v>
      </c>
      <c r="G51" s="16">
        <f t="shared" si="3"/>
        <v>395.30999999999972</v>
      </c>
      <c r="I51" s="20">
        <f t="shared" si="4"/>
        <v>2569.5149999999999</v>
      </c>
      <c r="J51" s="14">
        <f t="shared" si="5"/>
        <v>592.96499999999992</v>
      </c>
    </row>
    <row r="52" spans="1:10" s="4" customFormat="1" x14ac:dyDescent="0.3">
      <c r="A52" s="5">
        <v>58000</v>
      </c>
      <c r="B52" s="6">
        <v>2039.35</v>
      </c>
      <c r="C52" s="7">
        <f t="shared" si="0"/>
        <v>2243.2849999999999</v>
      </c>
      <c r="D52" s="18">
        <f t="shared" si="1"/>
        <v>203.93499999999995</v>
      </c>
      <c r="F52" s="19">
        <f t="shared" si="2"/>
        <v>2447.2199999999998</v>
      </c>
      <c r="G52" s="16">
        <f t="shared" si="3"/>
        <v>407.86999999999989</v>
      </c>
      <c r="I52" s="20">
        <f t="shared" si="4"/>
        <v>2651.1549999999997</v>
      </c>
      <c r="J52" s="14">
        <f t="shared" si="5"/>
        <v>611.80499999999984</v>
      </c>
    </row>
    <row r="53" spans="1:10" s="4" customFormat="1" x14ac:dyDescent="0.3">
      <c r="A53" s="5">
        <v>59000</v>
      </c>
      <c r="B53" s="6">
        <v>2117.8000000000002</v>
      </c>
      <c r="C53" s="7">
        <f t="shared" si="0"/>
        <v>2329.5800000000004</v>
      </c>
      <c r="D53" s="18">
        <f t="shared" si="1"/>
        <v>211.7800000000002</v>
      </c>
      <c r="F53" s="19">
        <f t="shared" si="2"/>
        <v>2541.36</v>
      </c>
      <c r="G53" s="16">
        <f t="shared" si="3"/>
        <v>423.55999999999995</v>
      </c>
      <c r="I53" s="20">
        <f t="shared" si="4"/>
        <v>2753.1400000000003</v>
      </c>
      <c r="J53" s="14">
        <f t="shared" si="5"/>
        <v>635.34000000000015</v>
      </c>
    </row>
    <row r="54" spans="1:10" s="4" customFormat="1" x14ac:dyDescent="0.3">
      <c r="A54" s="5">
        <v>59600</v>
      </c>
      <c r="B54" s="6">
        <v>2164.9</v>
      </c>
      <c r="C54" s="7">
        <f t="shared" si="0"/>
        <v>2381.3900000000003</v>
      </c>
      <c r="D54" s="18">
        <f t="shared" si="1"/>
        <v>216.49000000000024</v>
      </c>
      <c r="F54" s="19">
        <f t="shared" si="2"/>
        <v>2597.88</v>
      </c>
      <c r="G54" s="16">
        <f t="shared" si="3"/>
        <v>432.98</v>
      </c>
      <c r="I54" s="20">
        <f t="shared" si="4"/>
        <v>2814.3700000000003</v>
      </c>
      <c r="J54" s="14">
        <f t="shared" si="5"/>
        <v>649.47000000000025</v>
      </c>
    </row>
    <row r="55" spans="1:10" s="4" customFormat="1" x14ac:dyDescent="0.3">
      <c r="A55" s="5">
        <v>61000</v>
      </c>
      <c r="B55" s="6">
        <v>2306.5500000000002</v>
      </c>
      <c r="C55" s="7">
        <f t="shared" si="0"/>
        <v>2537.2050000000004</v>
      </c>
      <c r="D55" s="18">
        <f t="shared" si="1"/>
        <v>230.6550000000002</v>
      </c>
      <c r="F55" s="19">
        <f t="shared" si="2"/>
        <v>2767.86</v>
      </c>
      <c r="G55" s="16">
        <f t="shared" si="3"/>
        <v>461.30999999999995</v>
      </c>
      <c r="I55" s="20">
        <f t="shared" si="4"/>
        <v>2998.5150000000003</v>
      </c>
      <c r="J55" s="14">
        <f t="shared" si="5"/>
        <v>691.96500000000015</v>
      </c>
    </row>
    <row r="56" spans="1:10" s="4" customFormat="1" x14ac:dyDescent="0.3">
      <c r="A56" s="5">
        <v>62000</v>
      </c>
      <c r="B56" s="6">
        <v>2407.6999999999998</v>
      </c>
      <c r="C56" s="7">
        <f t="shared" si="0"/>
        <v>2648.47</v>
      </c>
      <c r="D56" s="18">
        <f t="shared" si="1"/>
        <v>240.76999999999998</v>
      </c>
      <c r="F56" s="19">
        <f t="shared" si="2"/>
        <v>2889.24</v>
      </c>
      <c r="G56" s="16">
        <f t="shared" si="3"/>
        <v>481.53999999999996</v>
      </c>
      <c r="I56" s="20">
        <f t="shared" si="4"/>
        <v>3130.0099999999998</v>
      </c>
      <c r="J56" s="14">
        <f t="shared" si="5"/>
        <v>722.31</v>
      </c>
    </row>
    <row r="57" spans="1:10" s="4" customFormat="1" x14ac:dyDescent="0.3">
      <c r="A57" s="5">
        <v>63000</v>
      </c>
      <c r="B57" s="6">
        <v>2508.85</v>
      </c>
      <c r="C57" s="7">
        <f t="shared" si="0"/>
        <v>2759.7350000000001</v>
      </c>
      <c r="D57" s="18">
        <f t="shared" si="1"/>
        <v>250.88500000000022</v>
      </c>
      <c r="F57" s="19">
        <f t="shared" si="2"/>
        <v>3010.62</v>
      </c>
      <c r="G57" s="16">
        <f t="shared" si="3"/>
        <v>501.77</v>
      </c>
      <c r="I57" s="20">
        <f t="shared" si="4"/>
        <v>3261.5050000000001</v>
      </c>
      <c r="J57" s="14">
        <f t="shared" si="5"/>
        <v>752.6550000000002</v>
      </c>
    </row>
    <row r="58" spans="1:10" s="4" customFormat="1" x14ac:dyDescent="0.3">
      <c r="A58" s="5">
        <v>64000</v>
      </c>
      <c r="B58" s="6">
        <v>2610</v>
      </c>
      <c r="C58" s="7">
        <f t="shared" si="0"/>
        <v>2871.0000000000005</v>
      </c>
      <c r="D58" s="18">
        <f t="shared" si="1"/>
        <v>261.00000000000045</v>
      </c>
      <c r="F58" s="19">
        <f t="shared" si="2"/>
        <v>3132</v>
      </c>
      <c r="G58" s="16">
        <f t="shared" si="3"/>
        <v>522</v>
      </c>
      <c r="I58" s="20">
        <f t="shared" si="4"/>
        <v>3393</v>
      </c>
      <c r="J58" s="14">
        <f t="shared" si="5"/>
        <v>783</v>
      </c>
    </row>
    <row r="59" spans="1:10" s="4" customFormat="1" x14ac:dyDescent="0.3">
      <c r="A59" s="5">
        <v>65000</v>
      </c>
      <c r="B59" s="6">
        <v>2711.15</v>
      </c>
      <c r="C59" s="7">
        <f t="shared" si="0"/>
        <v>2982.2650000000003</v>
      </c>
      <c r="D59" s="18">
        <f t="shared" si="1"/>
        <v>271.11500000000024</v>
      </c>
      <c r="F59" s="19">
        <f t="shared" si="2"/>
        <v>3253.38</v>
      </c>
      <c r="G59" s="16">
        <f t="shared" si="3"/>
        <v>542.23</v>
      </c>
      <c r="I59" s="20">
        <f t="shared" si="4"/>
        <v>3524.4950000000003</v>
      </c>
      <c r="J59" s="14">
        <f t="shared" si="5"/>
        <v>813.34500000000025</v>
      </c>
    </row>
    <row r="60" spans="1:10" s="4" customFormat="1" x14ac:dyDescent="0.3">
      <c r="A60" s="5">
        <v>66000</v>
      </c>
      <c r="B60" s="6">
        <v>2812.35</v>
      </c>
      <c r="C60" s="7">
        <f t="shared" si="0"/>
        <v>3093.585</v>
      </c>
      <c r="D60" s="18">
        <f t="shared" si="1"/>
        <v>281.23500000000013</v>
      </c>
      <c r="F60" s="19">
        <f t="shared" si="2"/>
        <v>3374.8199999999997</v>
      </c>
      <c r="G60" s="16">
        <f t="shared" si="3"/>
        <v>562.4699999999998</v>
      </c>
      <c r="I60" s="20">
        <f t="shared" si="4"/>
        <v>3656.0549999999998</v>
      </c>
      <c r="J60" s="14">
        <f t="shared" si="5"/>
        <v>843.70499999999993</v>
      </c>
    </row>
    <row r="61" spans="1:10" s="4" customFormat="1" x14ac:dyDescent="0.3">
      <c r="A61" s="5">
        <v>67000</v>
      </c>
      <c r="B61" s="6">
        <v>2913.5</v>
      </c>
      <c r="C61" s="7">
        <f t="shared" si="0"/>
        <v>3204.8500000000004</v>
      </c>
      <c r="D61" s="18">
        <f t="shared" si="1"/>
        <v>291.35000000000036</v>
      </c>
      <c r="F61" s="19">
        <f t="shared" si="2"/>
        <v>3496.2</v>
      </c>
      <c r="G61" s="16">
        <f t="shared" si="3"/>
        <v>582.69999999999982</v>
      </c>
      <c r="I61" s="20">
        <f t="shared" si="4"/>
        <v>3787.55</v>
      </c>
      <c r="J61" s="14">
        <f t="shared" si="5"/>
        <v>874.05000000000018</v>
      </c>
    </row>
    <row r="62" spans="1:10" s="4" customFormat="1" x14ac:dyDescent="0.3">
      <c r="A62" s="5">
        <v>68000</v>
      </c>
      <c r="B62" s="6">
        <v>3014.65</v>
      </c>
      <c r="C62" s="7">
        <f t="shared" si="0"/>
        <v>3316.1150000000002</v>
      </c>
      <c r="D62" s="18">
        <f t="shared" si="1"/>
        <v>301.46500000000015</v>
      </c>
      <c r="F62" s="19">
        <f t="shared" si="2"/>
        <v>3617.58</v>
      </c>
      <c r="G62" s="16">
        <f t="shared" si="3"/>
        <v>602.92999999999984</v>
      </c>
      <c r="I62" s="20">
        <f t="shared" si="4"/>
        <v>3919.0450000000001</v>
      </c>
      <c r="J62" s="14">
        <f t="shared" si="5"/>
        <v>904.39499999999998</v>
      </c>
    </row>
    <row r="63" spans="1:10" s="4" customFormat="1" x14ac:dyDescent="0.3">
      <c r="A63" s="5">
        <v>69000</v>
      </c>
      <c r="B63" s="6">
        <v>3115.85</v>
      </c>
      <c r="C63" s="7">
        <f t="shared" si="0"/>
        <v>3427.4350000000004</v>
      </c>
      <c r="D63" s="18">
        <f t="shared" si="1"/>
        <v>311.58500000000049</v>
      </c>
      <c r="F63" s="19">
        <f t="shared" si="2"/>
        <v>3739.0199999999995</v>
      </c>
      <c r="G63" s="16">
        <f t="shared" si="3"/>
        <v>623.16999999999962</v>
      </c>
      <c r="I63" s="20">
        <f t="shared" si="4"/>
        <v>4050.605</v>
      </c>
      <c r="J63" s="14">
        <f t="shared" si="5"/>
        <v>934.75500000000011</v>
      </c>
    </row>
    <row r="64" spans="1:10" s="4" customFormat="1" x14ac:dyDescent="0.3">
      <c r="A64" s="5">
        <v>70000</v>
      </c>
      <c r="B64" s="6">
        <v>3217</v>
      </c>
      <c r="C64" s="7">
        <f t="shared" si="0"/>
        <v>3538.7000000000003</v>
      </c>
      <c r="D64" s="18">
        <f t="shared" si="1"/>
        <v>321.70000000000027</v>
      </c>
      <c r="F64" s="19">
        <f t="shared" si="2"/>
        <v>3860.3999999999996</v>
      </c>
      <c r="G64" s="16">
        <f t="shared" si="3"/>
        <v>643.39999999999964</v>
      </c>
      <c r="I64" s="20">
        <f t="shared" si="4"/>
        <v>4182.1000000000004</v>
      </c>
      <c r="J64" s="14">
        <f t="shared" si="5"/>
        <v>965.10000000000036</v>
      </c>
    </row>
    <row r="65" spans="1:10" s="4" customFormat="1" x14ac:dyDescent="0.3">
      <c r="A65" s="5">
        <v>71800</v>
      </c>
      <c r="B65" s="6">
        <v>3399.1</v>
      </c>
      <c r="C65" s="7">
        <f t="shared" si="0"/>
        <v>3739.01</v>
      </c>
      <c r="D65" s="18">
        <f t="shared" si="1"/>
        <v>339.91000000000031</v>
      </c>
      <c r="F65" s="19">
        <f t="shared" si="2"/>
        <v>4078.9199999999996</v>
      </c>
      <c r="G65" s="16">
        <f t="shared" si="3"/>
        <v>679.81999999999971</v>
      </c>
      <c r="I65" s="20">
        <f t="shared" si="4"/>
        <v>4418.83</v>
      </c>
      <c r="J65" s="14">
        <f t="shared" si="5"/>
        <v>1019.73</v>
      </c>
    </row>
    <row r="66" spans="1:10" s="4" customFormat="1" x14ac:dyDescent="0.3">
      <c r="A66" s="5">
        <v>73000</v>
      </c>
      <c r="B66" s="6">
        <v>3520.45</v>
      </c>
      <c r="C66" s="7">
        <f t="shared" si="0"/>
        <v>3872.4949999999999</v>
      </c>
      <c r="D66" s="18">
        <f t="shared" si="1"/>
        <v>352.04500000000007</v>
      </c>
      <c r="F66" s="19">
        <f t="shared" si="2"/>
        <v>4224.54</v>
      </c>
      <c r="G66" s="16">
        <f t="shared" si="3"/>
        <v>704.09000000000015</v>
      </c>
      <c r="I66" s="20">
        <f t="shared" si="4"/>
        <v>4576.585</v>
      </c>
      <c r="J66" s="14">
        <f t="shared" si="5"/>
        <v>1056.1350000000002</v>
      </c>
    </row>
    <row r="67" spans="1:10" s="4" customFormat="1" x14ac:dyDescent="0.3">
      <c r="A67" s="5">
        <v>74000</v>
      </c>
      <c r="B67" s="6">
        <v>3621.65</v>
      </c>
      <c r="C67" s="7">
        <f t="shared" si="0"/>
        <v>3983.8150000000005</v>
      </c>
      <c r="D67" s="18">
        <f t="shared" si="1"/>
        <v>362.16500000000042</v>
      </c>
      <c r="F67" s="19">
        <f t="shared" si="2"/>
        <v>4345.9799999999996</v>
      </c>
      <c r="G67" s="16">
        <f t="shared" si="3"/>
        <v>724.32999999999947</v>
      </c>
      <c r="I67" s="20">
        <f t="shared" si="4"/>
        <v>4708.1450000000004</v>
      </c>
      <c r="J67" s="14">
        <f t="shared" si="5"/>
        <v>1086.4950000000003</v>
      </c>
    </row>
    <row r="68" spans="1:10" s="4" customFormat="1" x14ac:dyDescent="0.3">
      <c r="A68" s="5">
        <v>75000</v>
      </c>
      <c r="B68" s="6">
        <v>3722.8</v>
      </c>
      <c r="C68" s="7">
        <f t="shared" si="0"/>
        <v>4095.0800000000004</v>
      </c>
      <c r="D68" s="18">
        <f t="shared" si="1"/>
        <v>372.2800000000002</v>
      </c>
      <c r="F68" s="19">
        <f t="shared" si="2"/>
        <v>4467.3599999999997</v>
      </c>
      <c r="G68" s="16">
        <f t="shared" si="3"/>
        <v>744.55999999999949</v>
      </c>
      <c r="I68" s="20">
        <f t="shared" si="4"/>
        <v>4839.6400000000003</v>
      </c>
      <c r="J68" s="14">
        <f t="shared" si="5"/>
        <v>1116.8400000000001</v>
      </c>
    </row>
    <row r="69" spans="1:10" s="4" customFormat="1" x14ac:dyDescent="0.3">
      <c r="A69" s="5">
        <v>76000</v>
      </c>
      <c r="B69" s="6">
        <v>3823.95</v>
      </c>
      <c r="C69" s="7">
        <f t="shared" si="0"/>
        <v>4206.3450000000003</v>
      </c>
      <c r="D69" s="18">
        <f t="shared" si="1"/>
        <v>382.39500000000044</v>
      </c>
      <c r="F69" s="19">
        <f t="shared" si="2"/>
        <v>4588.74</v>
      </c>
      <c r="G69" s="16">
        <f t="shared" si="3"/>
        <v>764.79</v>
      </c>
      <c r="I69" s="20">
        <f t="shared" si="4"/>
        <v>4971.1350000000002</v>
      </c>
      <c r="J69" s="14">
        <f t="shared" si="5"/>
        <v>1147.1850000000004</v>
      </c>
    </row>
    <row r="70" spans="1:10" s="4" customFormat="1" x14ac:dyDescent="0.3">
      <c r="A70" s="5">
        <v>77000</v>
      </c>
      <c r="B70" s="6">
        <v>3925.1</v>
      </c>
      <c r="C70" s="7">
        <f t="shared" si="0"/>
        <v>4317.6100000000006</v>
      </c>
      <c r="D70" s="18">
        <f t="shared" si="1"/>
        <v>392.51000000000067</v>
      </c>
      <c r="F70" s="19">
        <f t="shared" si="2"/>
        <v>4710.12</v>
      </c>
      <c r="G70" s="16">
        <f t="shared" si="3"/>
        <v>785.02</v>
      </c>
      <c r="I70" s="20">
        <f t="shared" si="4"/>
        <v>5102.63</v>
      </c>
      <c r="J70" s="14">
        <f t="shared" si="5"/>
        <v>1177.5300000000002</v>
      </c>
    </row>
    <row r="71" spans="1:10" s="4" customFormat="1" x14ac:dyDescent="0.3">
      <c r="A71" s="5">
        <v>78000</v>
      </c>
      <c r="B71" s="6">
        <v>4026.3</v>
      </c>
      <c r="C71" s="7">
        <f t="shared" si="0"/>
        <v>4428.93</v>
      </c>
      <c r="D71" s="18">
        <f t="shared" si="1"/>
        <v>402.63000000000011</v>
      </c>
      <c r="F71" s="19">
        <f t="shared" si="2"/>
        <v>4831.5600000000004</v>
      </c>
      <c r="G71" s="16">
        <f t="shared" si="3"/>
        <v>805.26000000000022</v>
      </c>
      <c r="I71" s="20">
        <f t="shared" si="4"/>
        <v>5234.1900000000005</v>
      </c>
      <c r="J71" s="14">
        <f t="shared" si="5"/>
        <v>1207.8900000000003</v>
      </c>
    </row>
    <row r="72" spans="1:10" s="4" customFormat="1" x14ac:dyDescent="0.3">
      <c r="A72" s="5">
        <v>78500</v>
      </c>
      <c r="B72" s="6">
        <v>4076.75</v>
      </c>
      <c r="C72" s="7">
        <f t="shared" si="0"/>
        <v>4484.4250000000002</v>
      </c>
      <c r="D72" s="18">
        <f t="shared" si="1"/>
        <v>407.67500000000018</v>
      </c>
      <c r="F72" s="19">
        <f t="shared" si="2"/>
        <v>4892.0999999999995</v>
      </c>
      <c r="G72" s="16">
        <f t="shared" si="3"/>
        <v>815.34999999999945</v>
      </c>
      <c r="I72" s="20">
        <f t="shared" si="4"/>
        <v>5299.7750000000005</v>
      </c>
      <c r="J72" s="14">
        <f t="shared" si="5"/>
        <v>1223.0250000000005</v>
      </c>
    </row>
    <row r="73" spans="1:10" s="4" customFormat="1" x14ac:dyDescent="0.3">
      <c r="A73" s="5">
        <v>79000</v>
      </c>
      <c r="B73" s="6">
        <v>4132.1000000000004</v>
      </c>
      <c r="C73" s="7">
        <f t="shared" si="0"/>
        <v>4545.3100000000004</v>
      </c>
      <c r="D73" s="18">
        <f t="shared" si="1"/>
        <v>413.21000000000004</v>
      </c>
      <c r="F73" s="19">
        <f t="shared" si="2"/>
        <v>4958.5200000000004</v>
      </c>
      <c r="G73" s="16">
        <f t="shared" si="3"/>
        <v>826.42000000000007</v>
      </c>
      <c r="I73" s="20">
        <f t="shared" si="4"/>
        <v>5371.7300000000005</v>
      </c>
      <c r="J73" s="14">
        <f t="shared" si="5"/>
        <v>1239.6300000000001</v>
      </c>
    </row>
    <row r="74" spans="1:10" s="4" customFormat="1" x14ac:dyDescent="0.3">
      <c r="A74" s="5">
        <v>80000</v>
      </c>
      <c r="B74" s="6">
        <v>4242.8999999999996</v>
      </c>
      <c r="C74" s="7">
        <f t="shared" si="0"/>
        <v>4667.1899999999996</v>
      </c>
      <c r="D74" s="18">
        <f t="shared" si="1"/>
        <v>424.28999999999996</v>
      </c>
      <c r="F74" s="19">
        <f t="shared" si="2"/>
        <v>5091.4799999999996</v>
      </c>
      <c r="G74" s="16">
        <f t="shared" si="3"/>
        <v>848.57999999999993</v>
      </c>
      <c r="I74" s="20">
        <f t="shared" si="4"/>
        <v>5515.7699999999995</v>
      </c>
      <c r="J74" s="14">
        <f t="shared" si="5"/>
        <v>1272.8699999999999</v>
      </c>
    </row>
    <row r="75" spans="1:10" s="4" customFormat="1" x14ac:dyDescent="0.3">
      <c r="A75" s="5">
        <v>81000</v>
      </c>
      <c r="B75" s="6">
        <v>4353.6000000000004</v>
      </c>
      <c r="C75" s="7">
        <f t="shared" si="0"/>
        <v>4788.9600000000009</v>
      </c>
      <c r="D75" s="18">
        <f t="shared" si="1"/>
        <v>435.36000000000058</v>
      </c>
      <c r="F75" s="19">
        <f t="shared" si="2"/>
        <v>5224.3200000000006</v>
      </c>
      <c r="G75" s="16">
        <f t="shared" si="3"/>
        <v>870.72000000000025</v>
      </c>
      <c r="I75" s="20">
        <f t="shared" si="4"/>
        <v>5659.68</v>
      </c>
      <c r="J75" s="14">
        <f t="shared" si="5"/>
        <v>1306.08</v>
      </c>
    </row>
    <row r="76" spans="1:10" s="4" customFormat="1" x14ac:dyDescent="0.3">
      <c r="A76" s="5">
        <v>82000</v>
      </c>
      <c r="B76" s="6">
        <v>4464.3500000000004</v>
      </c>
      <c r="C76" s="7">
        <f t="shared" ref="C76:C123" si="6">B76*1.1</f>
        <v>4910.7850000000008</v>
      </c>
      <c r="D76" s="18">
        <f t="shared" ref="D76:D123" si="7">C76-B76</f>
        <v>446.4350000000004</v>
      </c>
      <c r="F76" s="19">
        <f t="shared" ref="F76:F123" si="8">B76*1.2</f>
        <v>5357.22</v>
      </c>
      <c r="G76" s="16">
        <f t="shared" ref="G76:G123" si="9">F76-B76</f>
        <v>892.86999999999989</v>
      </c>
      <c r="I76" s="20">
        <f t="shared" ref="I76:I123" si="10">B76*1.3</f>
        <v>5803.6550000000007</v>
      </c>
      <c r="J76" s="14">
        <f t="shared" ref="J76:J123" si="11">I76-B76</f>
        <v>1339.3050000000003</v>
      </c>
    </row>
    <row r="77" spans="1:10" s="4" customFormat="1" x14ac:dyDescent="0.3">
      <c r="A77" s="5">
        <v>83000</v>
      </c>
      <c r="B77" s="6">
        <v>4575.05</v>
      </c>
      <c r="C77" s="7">
        <f t="shared" si="6"/>
        <v>5032.5550000000003</v>
      </c>
      <c r="D77" s="18">
        <f t="shared" si="7"/>
        <v>457.50500000000011</v>
      </c>
      <c r="F77" s="19">
        <f t="shared" si="8"/>
        <v>5490.06</v>
      </c>
      <c r="G77" s="16">
        <f t="shared" si="9"/>
        <v>915.01000000000022</v>
      </c>
      <c r="I77" s="20">
        <f t="shared" si="10"/>
        <v>5947.5650000000005</v>
      </c>
      <c r="J77" s="14">
        <f t="shared" si="11"/>
        <v>1372.5150000000003</v>
      </c>
    </row>
    <row r="78" spans="1:10" s="4" customFormat="1" x14ac:dyDescent="0.3">
      <c r="A78" s="5">
        <v>84000</v>
      </c>
      <c r="B78" s="6">
        <v>4685.05</v>
      </c>
      <c r="C78" s="7">
        <f t="shared" si="6"/>
        <v>5153.5550000000003</v>
      </c>
      <c r="D78" s="18">
        <f t="shared" si="7"/>
        <v>468.50500000000011</v>
      </c>
      <c r="F78" s="19">
        <f t="shared" si="8"/>
        <v>5622.06</v>
      </c>
      <c r="G78" s="16">
        <f t="shared" si="9"/>
        <v>937.01000000000022</v>
      </c>
      <c r="I78" s="20">
        <f t="shared" si="10"/>
        <v>6090.5650000000005</v>
      </c>
      <c r="J78" s="14">
        <f t="shared" si="11"/>
        <v>1405.5150000000003</v>
      </c>
    </row>
    <row r="79" spans="1:10" s="4" customFormat="1" x14ac:dyDescent="0.3">
      <c r="A79" s="5">
        <v>85000</v>
      </c>
      <c r="B79" s="6">
        <v>4796.55</v>
      </c>
      <c r="C79" s="7">
        <f t="shared" si="6"/>
        <v>5276.2050000000008</v>
      </c>
      <c r="D79" s="18">
        <f t="shared" si="7"/>
        <v>479.65500000000065</v>
      </c>
      <c r="F79" s="19">
        <f t="shared" si="8"/>
        <v>5755.86</v>
      </c>
      <c r="G79" s="16">
        <f t="shared" si="9"/>
        <v>959.30999999999949</v>
      </c>
      <c r="I79" s="20">
        <f t="shared" si="10"/>
        <v>6235.5150000000003</v>
      </c>
      <c r="J79" s="14">
        <f t="shared" si="11"/>
        <v>1438.9650000000001</v>
      </c>
    </row>
    <row r="80" spans="1:10" s="4" customFormat="1" x14ac:dyDescent="0.3">
      <c r="A80" s="5">
        <v>86000</v>
      </c>
      <c r="B80" s="6">
        <v>4907.3500000000004</v>
      </c>
      <c r="C80" s="7">
        <f t="shared" si="6"/>
        <v>5398.0850000000009</v>
      </c>
      <c r="D80" s="18">
        <f t="shared" si="7"/>
        <v>490.73500000000058</v>
      </c>
      <c r="F80" s="19">
        <f t="shared" si="8"/>
        <v>5888.8200000000006</v>
      </c>
      <c r="G80" s="16">
        <f t="shared" si="9"/>
        <v>981.47000000000025</v>
      </c>
      <c r="I80" s="20">
        <f t="shared" si="10"/>
        <v>6379.5550000000003</v>
      </c>
      <c r="J80" s="14">
        <f t="shared" si="11"/>
        <v>1472.2049999999999</v>
      </c>
    </row>
    <row r="81" spans="1:10" s="4" customFormat="1" x14ac:dyDescent="0.3">
      <c r="A81" s="5">
        <v>87000</v>
      </c>
      <c r="B81" s="6">
        <v>5018.05</v>
      </c>
      <c r="C81" s="7">
        <f t="shared" si="6"/>
        <v>5519.8550000000005</v>
      </c>
      <c r="D81" s="18">
        <f t="shared" si="7"/>
        <v>501.80500000000029</v>
      </c>
      <c r="F81" s="19">
        <f t="shared" si="8"/>
        <v>6021.66</v>
      </c>
      <c r="G81" s="16">
        <f t="shared" si="9"/>
        <v>1003.6099999999997</v>
      </c>
      <c r="I81" s="20">
        <f t="shared" si="10"/>
        <v>6523.4650000000001</v>
      </c>
      <c r="J81" s="14">
        <f t="shared" si="11"/>
        <v>1505.415</v>
      </c>
    </row>
    <row r="82" spans="1:10" s="4" customFormat="1" x14ac:dyDescent="0.3">
      <c r="A82" s="5">
        <v>88900</v>
      </c>
      <c r="B82" s="6">
        <v>5228.45</v>
      </c>
      <c r="C82" s="7">
        <f t="shared" si="6"/>
        <v>5751.2950000000001</v>
      </c>
      <c r="D82" s="18">
        <f t="shared" si="7"/>
        <v>522.84500000000025</v>
      </c>
      <c r="F82" s="19">
        <f t="shared" si="8"/>
        <v>6274.1399999999994</v>
      </c>
      <c r="G82" s="16">
        <f t="shared" si="9"/>
        <v>1045.6899999999996</v>
      </c>
      <c r="I82" s="20">
        <f t="shared" si="10"/>
        <v>6796.9849999999997</v>
      </c>
      <c r="J82" s="14">
        <f t="shared" si="11"/>
        <v>1568.5349999999999</v>
      </c>
    </row>
    <row r="83" spans="1:10" s="4" customFormat="1" x14ac:dyDescent="0.3">
      <c r="A83" s="5">
        <v>89000</v>
      </c>
      <c r="B83" s="6">
        <v>5241.1000000000004</v>
      </c>
      <c r="C83" s="7">
        <f t="shared" si="6"/>
        <v>5765.2100000000009</v>
      </c>
      <c r="D83" s="18">
        <f t="shared" si="7"/>
        <v>524.11000000000058</v>
      </c>
      <c r="F83" s="19">
        <f t="shared" si="8"/>
        <v>6289.3200000000006</v>
      </c>
      <c r="G83" s="16">
        <f t="shared" si="9"/>
        <v>1048.2200000000003</v>
      </c>
      <c r="I83" s="20">
        <f t="shared" si="10"/>
        <v>6813.43</v>
      </c>
      <c r="J83" s="14">
        <f t="shared" si="11"/>
        <v>1572.33</v>
      </c>
    </row>
    <row r="84" spans="1:10" s="4" customFormat="1" x14ac:dyDescent="0.3">
      <c r="A84" s="5">
        <v>89900</v>
      </c>
      <c r="B84" s="6">
        <v>5354.9</v>
      </c>
      <c r="C84" s="7">
        <f t="shared" si="6"/>
        <v>5890.39</v>
      </c>
      <c r="D84" s="18">
        <f t="shared" si="7"/>
        <v>535.49000000000069</v>
      </c>
      <c r="F84" s="19">
        <f t="shared" si="8"/>
        <v>6425.8799999999992</v>
      </c>
      <c r="G84" s="16">
        <f t="shared" si="9"/>
        <v>1070.9799999999996</v>
      </c>
      <c r="I84" s="20">
        <f t="shared" si="10"/>
        <v>6961.37</v>
      </c>
      <c r="J84" s="14">
        <f t="shared" si="11"/>
        <v>1606.4700000000003</v>
      </c>
    </row>
    <row r="85" spans="1:10" s="4" customFormat="1" x14ac:dyDescent="0.3">
      <c r="A85" s="5">
        <v>90000</v>
      </c>
      <c r="B85" s="6">
        <v>5367.5</v>
      </c>
      <c r="C85" s="7">
        <f t="shared" si="6"/>
        <v>5904.2500000000009</v>
      </c>
      <c r="D85" s="18">
        <f t="shared" si="7"/>
        <v>536.75000000000091</v>
      </c>
      <c r="F85" s="19">
        <f t="shared" si="8"/>
        <v>6441</v>
      </c>
      <c r="G85" s="16">
        <f t="shared" si="9"/>
        <v>1073.5</v>
      </c>
      <c r="I85" s="20">
        <f t="shared" si="10"/>
        <v>6977.75</v>
      </c>
      <c r="J85" s="14">
        <f t="shared" si="11"/>
        <v>1610.25</v>
      </c>
    </row>
    <row r="86" spans="1:10" s="4" customFormat="1" x14ac:dyDescent="0.3">
      <c r="A86" s="5">
        <v>91000</v>
      </c>
      <c r="B86" s="6">
        <v>5494.05</v>
      </c>
      <c r="C86" s="7">
        <f t="shared" si="6"/>
        <v>6043.4550000000008</v>
      </c>
      <c r="D86" s="18">
        <f t="shared" si="7"/>
        <v>549.40500000000065</v>
      </c>
      <c r="F86" s="19">
        <f t="shared" si="8"/>
        <v>6592.86</v>
      </c>
      <c r="G86" s="16">
        <f t="shared" si="9"/>
        <v>1098.8099999999995</v>
      </c>
      <c r="I86" s="20">
        <f t="shared" si="10"/>
        <v>7142.2650000000003</v>
      </c>
      <c r="J86" s="14">
        <f t="shared" si="11"/>
        <v>1648.2150000000001</v>
      </c>
    </row>
    <row r="87" spans="1:10" s="4" customFormat="1" x14ac:dyDescent="0.3">
      <c r="A87" s="5">
        <v>92000</v>
      </c>
      <c r="B87" s="6">
        <v>5620.45</v>
      </c>
      <c r="C87" s="7">
        <f t="shared" si="6"/>
        <v>6182.4949999999999</v>
      </c>
      <c r="D87" s="18">
        <f t="shared" si="7"/>
        <v>562.04500000000007</v>
      </c>
      <c r="F87" s="19">
        <f t="shared" si="8"/>
        <v>6744.54</v>
      </c>
      <c r="G87" s="16">
        <f t="shared" si="9"/>
        <v>1124.0900000000001</v>
      </c>
      <c r="I87" s="20">
        <f t="shared" si="10"/>
        <v>7306.585</v>
      </c>
      <c r="J87" s="14">
        <f t="shared" si="11"/>
        <v>1686.1350000000002</v>
      </c>
    </row>
    <row r="88" spans="1:10" s="4" customFormat="1" x14ac:dyDescent="0.3">
      <c r="A88" s="5">
        <v>93000</v>
      </c>
      <c r="B88" s="6">
        <v>5746.95</v>
      </c>
      <c r="C88" s="7">
        <f t="shared" si="6"/>
        <v>6321.6450000000004</v>
      </c>
      <c r="D88" s="18">
        <f t="shared" si="7"/>
        <v>574.69500000000062</v>
      </c>
      <c r="F88" s="19">
        <f t="shared" si="8"/>
        <v>6896.3399999999992</v>
      </c>
      <c r="G88" s="16">
        <f t="shared" si="9"/>
        <v>1149.3899999999994</v>
      </c>
      <c r="I88" s="20">
        <f t="shared" si="10"/>
        <v>7471.0349999999999</v>
      </c>
      <c r="J88" s="14">
        <f t="shared" si="11"/>
        <v>1724.085</v>
      </c>
    </row>
    <row r="89" spans="1:10" s="4" customFormat="1" x14ac:dyDescent="0.3">
      <c r="A89" s="5">
        <v>94000</v>
      </c>
      <c r="B89" s="6">
        <v>5873.3</v>
      </c>
      <c r="C89" s="7">
        <f t="shared" si="6"/>
        <v>6460.630000000001</v>
      </c>
      <c r="D89" s="18">
        <f t="shared" si="7"/>
        <v>587.33000000000084</v>
      </c>
      <c r="F89" s="19">
        <f t="shared" si="8"/>
        <v>7047.96</v>
      </c>
      <c r="G89" s="16">
        <f t="shared" si="9"/>
        <v>1174.6599999999999</v>
      </c>
      <c r="I89" s="20">
        <f t="shared" si="10"/>
        <v>7635.2900000000009</v>
      </c>
      <c r="J89" s="14">
        <f t="shared" si="11"/>
        <v>1761.9900000000007</v>
      </c>
    </row>
    <row r="90" spans="1:10" s="4" customFormat="1" x14ac:dyDescent="0.3">
      <c r="A90" s="5">
        <v>95000</v>
      </c>
      <c r="B90" s="6">
        <v>5999.8</v>
      </c>
      <c r="C90" s="7">
        <f t="shared" si="6"/>
        <v>6599.7800000000007</v>
      </c>
      <c r="D90" s="18">
        <f t="shared" si="7"/>
        <v>599.98000000000047</v>
      </c>
      <c r="F90" s="19">
        <f t="shared" si="8"/>
        <v>7199.76</v>
      </c>
      <c r="G90" s="16">
        <f t="shared" si="9"/>
        <v>1199.96</v>
      </c>
      <c r="I90" s="20">
        <f t="shared" si="10"/>
        <v>7799.7400000000007</v>
      </c>
      <c r="J90" s="14">
        <f t="shared" si="11"/>
        <v>1799.9400000000005</v>
      </c>
    </row>
    <row r="91" spans="1:10" s="4" customFormat="1" x14ac:dyDescent="0.3">
      <c r="A91" s="5">
        <v>96000</v>
      </c>
      <c r="B91" s="6">
        <v>6126.25</v>
      </c>
      <c r="C91" s="7">
        <f t="shared" si="6"/>
        <v>6738.8750000000009</v>
      </c>
      <c r="D91" s="18">
        <f t="shared" si="7"/>
        <v>612.62500000000091</v>
      </c>
      <c r="F91" s="19">
        <f t="shared" si="8"/>
        <v>7351.5</v>
      </c>
      <c r="G91" s="16">
        <f t="shared" si="9"/>
        <v>1225.25</v>
      </c>
      <c r="I91" s="20">
        <f t="shared" si="10"/>
        <v>7964.125</v>
      </c>
      <c r="J91" s="14">
        <f t="shared" si="11"/>
        <v>1837.875</v>
      </c>
    </row>
    <row r="92" spans="1:10" s="4" customFormat="1" x14ac:dyDescent="0.3">
      <c r="A92" s="5">
        <v>97000</v>
      </c>
      <c r="B92" s="6">
        <v>6252.7</v>
      </c>
      <c r="C92" s="7">
        <f t="shared" si="6"/>
        <v>6877.97</v>
      </c>
      <c r="D92" s="18">
        <f t="shared" si="7"/>
        <v>625.27000000000044</v>
      </c>
      <c r="F92" s="19">
        <f t="shared" si="8"/>
        <v>7503.24</v>
      </c>
      <c r="G92" s="16">
        <f t="shared" si="9"/>
        <v>1250.54</v>
      </c>
      <c r="I92" s="20">
        <f t="shared" si="10"/>
        <v>8128.51</v>
      </c>
      <c r="J92" s="14">
        <f t="shared" si="11"/>
        <v>1875.8100000000004</v>
      </c>
    </row>
    <row r="93" spans="1:10" s="4" customFormat="1" x14ac:dyDescent="0.3">
      <c r="A93" s="5">
        <v>98000</v>
      </c>
      <c r="B93" s="6">
        <v>6379.1</v>
      </c>
      <c r="C93" s="7">
        <f t="shared" si="6"/>
        <v>7017.0100000000011</v>
      </c>
      <c r="D93" s="18">
        <f t="shared" si="7"/>
        <v>637.91000000000076</v>
      </c>
      <c r="F93" s="19">
        <f t="shared" si="8"/>
        <v>7654.92</v>
      </c>
      <c r="G93" s="16">
        <f t="shared" si="9"/>
        <v>1275.8199999999997</v>
      </c>
      <c r="I93" s="20">
        <f t="shared" si="10"/>
        <v>8292.83</v>
      </c>
      <c r="J93" s="14">
        <f t="shared" si="11"/>
        <v>1913.7299999999996</v>
      </c>
    </row>
    <row r="94" spans="1:10" s="4" customFormat="1" x14ac:dyDescent="0.3">
      <c r="A94" s="5">
        <v>99000</v>
      </c>
      <c r="B94" s="6">
        <v>6505.6</v>
      </c>
      <c r="C94" s="7">
        <f t="shared" si="6"/>
        <v>7156.1600000000008</v>
      </c>
      <c r="D94" s="18">
        <f t="shared" si="7"/>
        <v>650.5600000000004</v>
      </c>
      <c r="F94" s="19">
        <f t="shared" si="8"/>
        <v>7806.72</v>
      </c>
      <c r="G94" s="16">
        <f t="shared" si="9"/>
        <v>1301.1199999999999</v>
      </c>
      <c r="I94" s="20">
        <f t="shared" si="10"/>
        <v>8457.2800000000007</v>
      </c>
      <c r="J94" s="14">
        <f t="shared" si="11"/>
        <v>1951.6800000000003</v>
      </c>
    </row>
    <row r="95" spans="1:10" s="4" customFormat="1" x14ac:dyDescent="0.3">
      <c r="A95" s="5">
        <v>100000</v>
      </c>
      <c r="B95" s="6">
        <v>6632</v>
      </c>
      <c r="C95" s="7">
        <f t="shared" si="6"/>
        <v>7295.2000000000007</v>
      </c>
      <c r="D95" s="18">
        <f t="shared" si="7"/>
        <v>663.20000000000073</v>
      </c>
      <c r="F95" s="19">
        <f t="shared" si="8"/>
        <v>7958.4</v>
      </c>
      <c r="G95" s="16">
        <f t="shared" si="9"/>
        <v>1326.3999999999996</v>
      </c>
      <c r="I95" s="20">
        <f t="shared" si="10"/>
        <v>8621.6</v>
      </c>
      <c r="J95" s="14">
        <f t="shared" si="11"/>
        <v>1989.6000000000004</v>
      </c>
    </row>
    <row r="96" spans="1:10" s="4" customFormat="1" x14ac:dyDescent="0.3">
      <c r="A96" s="5">
        <v>105000</v>
      </c>
      <c r="B96" s="6">
        <v>7264.3</v>
      </c>
      <c r="C96" s="7">
        <f t="shared" si="6"/>
        <v>7990.7300000000005</v>
      </c>
      <c r="D96" s="18">
        <f t="shared" si="7"/>
        <v>726.43000000000029</v>
      </c>
      <c r="F96" s="19">
        <f t="shared" si="8"/>
        <v>8717.16</v>
      </c>
      <c r="G96" s="16">
        <f t="shared" si="9"/>
        <v>1452.8599999999997</v>
      </c>
      <c r="I96" s="20">
        <f t="shared" si="10"/>
        <v>9443.59</v>
      </c>
      <c r="J96" s="14">
        <f t="shared" si="11"/>
        <v>2179.29</v>
      </c>
    </row>
    <row r="97" spans="1:10" s="4" customFormat="1" x14ac:dyDescent="0.3">
      <c r="A97" s="5">
        <v>110000</v>
      </c>
      <c r="B97" s="6">
        <v>7896.55</v>
      </c>
      <c r="C97" s="7">
        <f t="shared" si="6"/>
        <v>8686.2050000000017</v>
      </c>
      <c r="D97" s="18">
        <f t="shared" si="7"/>
        <v>789.65500000000156</v>
      </c>
      <c r="F97" s="19">
        <f t="shared" si="8"/>
        <v>9475.86</v>
      </c>
      <c r="G97" s="16">
        <f t="shared" si="9"/>
        <v>1579.3100000000004</v>
      </c>
      <c r="I97" s="20">
        <f t="shared" si="10"/>
        <v>10265.515000000001</v>
      </c>
      <c r="J97" s="14">
        <f t="shared" si="11"/>
        <v>2368.9650000000011</v>
      </c>
    </row>
    <row r="98" spans="1:10" s="4" customFormat="1" x14ac:dyDescent="0.3">
      <c r="A98" s="5">
        <v>112000</v>
      </c>
      <c r="B98" s="6">
        <v>8149.45</v>
      </c>
      <c r="C98" s="7">
        <f t="shared" si="6"/>
        <v>8964.3950000000004</v>
      </c>
      <c r="D98" s="18">
        <f t="shared" si="7"/>
        <v>814.94500000000062</v>
      </c>
      <c r="F98" s="19">
        <f t="shared" si="8"/>
        <v>9779.34</v>
      </c>
      <c r="G98" s="16">
        <f t="shared" si="9"/>
        <v>1629.8900000000003</v>
      </c>
      <c r="I98" s="20">
        <f t="shared" si="10"/>
        <v>10594.285</v>
      </c>
      <c r="J98" s="14">
        <f t="shared" si="11"/>
        <v>2444.835</v>
      </c>
    </row>
    <row r="99" spans="1:10" s="4" customFormat="1" x14ac:dyDescent="0.3">
      <c r="A99" s="5">
        <v>115000</v>
      </c>
      <c r="B99" s="6">
        <v>8528.75</v>
      </c>
      <c r="C99" s="7">
        <f t="shared" si="6"/>
        <v>9381.625</v>
      </c>
      <c r="D99" s="18">
        <f t="shared" si="7"/>
        <v>852.875</v>
      </c>
      <c r="F99" s="19">
        <f t="shared" si="8"/>
        <v>10234.5</v>
      </c>
      <c r="G99" s="16">
        <f t="shared" si="9"/>
        <v>1705.75</v>
      </c>
      <c r="I99" s="20">
        <f t="shared" si="10"/>
        <v>11087.375</v>
      </c>
      <c r="J99" s="14">
        <f t="shared" si="11"/>
        <v>2558.625</v>
      </c>
    </row>
    <row r="100" spans="1:10" s="4" customFormat="1" x14ac:dyDescent="0.3">
      <c r="A100" s="5">
        <v>120600</v>
      </c>
      <c r="B100" s="6">
        <v>9236.7999999999993</v>
      </c>
      <c r="C100" s="7">
        <f t="shared" si="6"/>
        <v>10160.48</v>
      </c>
      <c r="D100" s="18">
        <f t="shared" si="7"/>
        <v>923.68000000000029</v>
      </c>
      <c r="F100" s="19">
        <f t="shared" si="8"/>
        <v>11084.159999999998</v>
      </c>
      <c r="G100" s="16">
        <f t="shared" si="9"/>
        <v>1847.3599999999988</v>
      </c>
      <c r="I100" s="20">
        <f t="shared" si="10"/>
        <v>12007.84</v>
      </c>
      <c r="J100" s="14">
        <f t="shared" si="11"/>
        <v>2771.0400000000009</v>
      </c>
    </row>
    <row r="101" spans="1:10" s="4" customFormat="1" x14ac:dyDescent="0.3">
      <c r="A101" s="5">
        <v>125000</v>
      </c>
      <c r="B101" s="6">
        <v>9766.25</v>
      </c>
      <c r="C101" s="7">
        <f t="shared" si="6"/>
        <v>10742.875</v>
      </c>
      <c r="D101" s="18">
        <f t="shared" si="7"/>
        <v>976.625</v>
      </c>
      <c r="F101" s="19">
        <f t="shared" si="8"/>
        <v>11719.5</v>
      </c>
      <c r="G101" s="16">
        <f t="shared" si="9"/>
        <v>1953.25</v>
      </c>
      <c r="I101" s="20">
        <f t="shared" si="10"/>
        <v>12696.125</v>
      </c>
      <c r="J101" s="14">
        <f t="shared" si="11"/>
        <v>2929.875</v>
      </c>
    </row>
    <row r="102" spans="1:10" s="4" customFormat="1" x14ac:dyDescent="0.3">
      <c r="A102" s="5">
        <v>135000</v>
      </c>
      <c r="B102" s="6">
        <v>10969.7</v>
      </c>
      <c r="C102" s="7">
        <f t="shared" si="6"/>
        <v>12066.670000000002</v>
      </c>
      <c r="D102" s="18">
        <f t="shared" si="7"/>
        <v>1096.9700000000012</v>
      </c>
      <c r="F102" s="19">
        <f t="shared" si="8"/>
        <v>13163.640000000001</v>
      </c>
      <c r="G102" s="16">
        <f t="shared" si="9"/>
        <v>2193.9400000000005</v>
      </c>
      <c r="I102" s="20">
        <f t="shared" si="10"/>
        <v>14260.61</v>
      </c>
      <c r="J102" s="14">
        <f t="shared" si="11"/>
        <v>3290.91</v>
      </c>
    </row>
    <row r="103" spans="1:10" s="4" customFormat="1" x14ac:dyDescent="0.3">
      <c r="A103" s="5">
        <v>138700</v>
      </c>
      <c r="B103" s="6">
        <v>11414.95</v>
      </c>
      <c r="C103" s="7">
        <f t="shared" si="6"/>
        <v>12556.445000000002</v>
      </c>
      <c r="D103" s="18">
        <f t="shared" si="7"/>
        <v>1141.4950000000008</v>
      </c>
      <c r="F103" s="19">
        <f t="shared" si="8"/>
        <v>13697.94</v>
      </c>
      <c r="G103" s="16">
        <f t="shared" si="9"/>
        <v>2282.9899999999998</v>
      </c>
      <c r="I103" s="20">
        <f t="shared" si="10"/>
        <v>14839.435000000001</v>
      </c>
      <c r="J103" s="14">
        <f t="shared" si="11"/>
        <v>3424.4850000000006</v>
      </c>
    </row>
    <row r="104" spans="1:10" s="4" customFormat="1" x14ac:dyDescent="0.3">
      <c r="A104" s="5">
        <v>140000</v>
      </c>
      <c r="B104" s="6">
        <v>11582.75</v>
      </c>
      <c r="C104" s="7">
        <f t="shared" si="6"/>
        <v>12741.025000000001</v>
      </c>
      <c r="D104" s="18">
        <f t="shared" si="7"/>
        <v>1158.2750000000015</v>
      </c>
      <c r="F104" s="19">
        <f t="shared" si="8"/>
        <v>13899.3</v>
      </c>
      <c r="G104" s="16">
        <f t="shared" si="9"/>
        <v>2316.5499999999993</v>
      </c>
      <c r="I104" s="20">
        <f t="shared" si="10"/>
        <v>15057.575000000001</v>
      </c>
      <c r="J104" s="14">
        <f t="shared" si="11"/>
        <v>3474.8250000000007</v>
      </c>
    </row>
    <row r="105" spans="1:10" s="4" customFormat="1" x14ac:dyDescent="0.3">
      <c r="A105" s="5">
        <v>150000</v>
      </c>
      <c r="B105" s="6">
        <v>12873.3</v>
      </c>
      <c r="C105" s="7">
        <f t="shared" si="6"/>
        <v>14160.630000000001</v>
      </c>
      <c r="D105" s="18">
        <f t="shared" si="7"/>
        <v>1287.3300000000017</v>
      </c>
      <c r="F105" s="19">
        <f t="shared" si="8"/>
        <v>15447.96</v>
      </c>
      <c r="G105" s="16">
        <f t="shared" si="9"/>
        <v>2574.66</v>
      </c>
      <c r="I105" s="20">
        <f t="shared" si="10"/>
        <v>16735.29</v>
      </c>
      <c r="J105" s="14">
        <f t="shared" si="11"/>
        <v>3861.9900000000016</v>
      </c>
    </row>
    <row r="106" spans="1:10" s="4" customFormat="1" x14ac:dyDescent="0.3">
      <c r="A106" s="5">
        <v>160000</v>
      </c>
      <c r="B106" s="6">
        <v>14164</v>
      </c>
      <c r="C106" s="7">
        <f t="shared" si="6"/>
        <v>15580.400000000001</v>
      </c>
      <c r="D106" s="18">
        <f t="shared" si="7"/>
        <v>1416.4000000000015</v>
      </c>
      <c r="F106" s="19">
        <f t="shared" si="8"/>
        <v>16996.8</v>
      </c>
      <c r="G106" s="16">
        <f t="shared" si="9"/>
        <v>2832.7999999999993</v>
      </c>
      <c r="I106" s="20">
        <f t="shared" si="10"/>
        <v>18413.2</v>
      </c>
      <c r="J106" s="14">
        <f t="shared" si="11"/>
        <v>4249.2000000000007</v>
      </c>
    </row>
    <row r="107" spans="1:10" s="4" customFormat="1" x14ac:dyDescent="0.3">
      <c r="A107" s="5">
        <v>170000</v>
      </c>
      <c r="B107" s="6">
        <v>15454.55</v>
      </c>
      <c r="C107" s="7">
        <f t="shared" si="6"/>
        <v>17000.005000000001</v>
      </c>
      <c r="D107" s="18">
        <f t="shared" si="7"/>
        <v>1545.4550000000017</v>
      </c>
      <c r="F107" s="19">
        <f t="shared" si="8"/>
        <v>18545.46</v>
      </c>
      <c r="G107" s="16">
        <f t="shared" si="9"/>
        <v>3090.91</v>
      </c>
      <c r="I107" s="20">
        <f t="shared" si="10"/>
        <v>20090.915000000001</v>
      </c>
      <c r="J107" s="14">
        <f t="shared" si="11"/>
        <v>4636.3650000000016</v>
      </c>
    </row>
    <row r="108" spans="1:10" s="4" customFormat="1" x14ac:dyDescent="0.3">
      <c r="A108" s="5">
        <v>180200</v>
      </c>
      <c r="B108" s="6">
        <v>16771.05</v>
      </c>
      <c r="C108" s="7">
        <f t="shared" si="6"/>
        <v>18448.155000000002</v>
      </c>
      <c r="D108" s="18">
        <f t="shared" si="7"/>
        <v>1677.1050000000032</v>
      </c>
      <c r="F108" s="19">
        <f t="shared" si="8"/>
        <v>20125.259999999998</v>
      </c>
      <c r="G108" s="16">
        <f t="shared" si="9"/>
        <v>3354.2099999999991</v>
      </c>
      <c r="I108" s="20">
        <f t="shared" si="10"/>
        <v>21802.365000000002</v>
      </c>
      <c r="J108" s="14">
        <f t="shared" si="11"/>
        <v>5031.3150000000023</v>
      </c>
    </row>
    <row r="109" spans="1:10" s="4" customFormat="1" x14ac:dyDescent="0.3">
      <c r="A109" s="5">
        <v>190000</v>
      </c>
      <c r="B109" s="6">
        <v>18121.25</v>
      </c>
      <c r="C109" s="7">
        <f t="shared" si="6"/>
        <v>19933.375</v>
      </c>
      <c r="D109" s="18">
        <f t="shared" si="7"/>
        <v>1812.125</v>
      </c>
      <c r="F109" s="19">
        <f t="shared" si="8"/>
        <v>21745.5</v>
      </c>
      <c r="G109" s="16">
        <f t="shared" si="9"/>
        <v>3624.25</v>
      </c>
      <c r="I109" s="20">
        <f t="shared" si="10"/>
        <v>23557.625</v>
      </c>
      <c r="J109" s="14">
        <f t="shared" si="11"/>
        <v>5436.375</v>
      </c>
    </row>
    <row r="110" spans="1:10" s="4" customFormat="1" x14ac:dyDescent="0.3">
      <c r="A110" s="5">
        <v>200000</v>
      </c>
      <c r="B110" s="6">
        <v>19498.8</v>
      </c>
      <c r="C110" s="7">
        <f t="shared" si="6"/>
        <v>21448.68</v>
      </c>
      <c r="D110" s="18">
        <f t="shared" si="7"/>
        <v>1949.880000000001</v>
      </c>
      <c r="F110" s="19">
        <f t="shared" si="8"/>
        <v>23398.559999999998</v>
      </c>
      <c r="G110" s="16">
        <f t="shared" si="9"/>
        <v>3899.7599999999984</v>
      </c>
      <c r="I110" s="20">
        <f t="shared" si="10"/>
        <v>25348.44</v>
      </c>
      <c r="J110" s="14">
        <f t="shared" si="11"/>
        <v>5849.6399999999994</v>
      </c>
    </row>
    <row r="111" spans="1:10" s="4" customFormat="1" x14ac:dyDescent="0.3">
      <c r="A111" s="5">
        <v>210000</v>
      </c>
      <c r="B111" s="6">
        <v>20876.5</v>
      </c>
      <c r="C111" s="7">
        <f t="shared" si="6"/>
        <v>22964.15</v>
      </c>
      <c r="D111" s="18">
        <f t="shared" si="7"/>
        <v>2087.6500000000015</v>
      </c>
      <c r="F111" s="19">
        <f t="shared" si="8"/>
        <v>25051.8</v>
      </c>
      <c r="G111" s="16">
        <f t="shared" si="9"/>
        <v>4175.2999999999993</v>
      </c>
      <c r="I111" s="20">
        <f t="shared" si="10"/>
        <v>27139.45</v>
      </c>
      <c r="J111" s="14">
        <f t="shared" si="11"/>
        <v>6262.9500000000007</v>
      </c>
    </row>
    <row r="112" spans="1:10" s="4" customFormat="1" x14ac:dyDescent="0.3">
      <c r="A112" s="5">
        <v>224100</v>
      </c>
      <c r="B112" s="6">
        <v>22819.35</v>
      </c>
      <c r="C112" s="7">
        <f t="shared" si="6"/>
        <v>25101.285</v>
      </c>
      <c r="D112" s="18">
        <f t="shared" si="7"/>
        <v>2281.9350000000013</v>
      </c>
      <c r="F112" s="19">
        <f t="shared" si="8"/>
        <v>27383.219999999998</v>
      </c>
      <c r="G112" s="16">
        <f t="shared" si="9"/>
        <v>4563.869999999999</v>
      </c>
      <c r="I112" s="20">
        <f t="shared" si="10"/>
        <v>29665.154999999999</v>
      </c>
      <c r="J112" s="14">
        <f t="shared" si="11"/>
        <v>6845.8050000000003</v>
      </c>
    </row>
    <row r="113" spans="1:10" s="4" customFormat="1" x14ac:dyDescent="0.3">
      <c r="A113" s="5">
        <v>298900</v>
      </c>
      <c r="B113" s="6">
        <v>33516.9</v>
      </c>
      <c r="C113" s="7">
        <f t="shared" si="6"/>
        <v>36868.590000000004</v>
      </c>
      <c r="D113" s="18">
        <f t="shared" si="7"/>
        <v>3351.6900000000023</v>
      </c>
      <c r="F113" s="19">
        <f t="shared" si="8"/>
        <v>40220.28</v>
      </c>
      <c r="G113" s="16">
        <f t="shared" si="9"/>
        <v>6703.3799999999974</v>
      </c>
      <c r="I113" s="20">
        <f t="shared" si="10"/>
        <v>43571.97</v>
      </c>
      <c r="J113" s="14">
        <f t="shared" si="11"/>
        <v>10055.07</v>
      </c>
    </row>
    <row r="114" spans="1:10" s="4" customFormat="1" x14ac:dyDescent="0.3">
      <c r="A114" s="5">
        <v>300000</v>
      </c>
      <c r="B114" s="6">
        <v>33678</v>
      </c>
      <c r="C114" s="7">
        <f t="shared" si="6"/>
        <v>37045.800000000003</v>
      </c>
      <c r="D114" s="18">
        <f t="shared" si="7"/>
        <v>3367.8000000000029</v>
      </c>
      <c r="F114" s="19">
        <f t="shared" si="8"/>
        <v>40413.599999999999</v>
      </c>
      <c r="G114" s="16">
        <f t="shared" si="9"/>
        <v>6735.5999999999985</v>
      </c>
      <c r="I114" s="20">
        <f t="shared" si="10"/>
        <v>43781.4</v>
      </c>
      <c r="J114" s="14">
        <f t="shared" si="11"/>
        <v>10103.400000000001</v>
      </c>
    </row>
    <row r="115" spans="1:10" s="4" customFormat="1" x14ac:dyDescent="0.3">
      <c r="A115" s="5">
        <v>374400</v>
      </c>
      <c r="B115" s="6">
        <v>44577.55</v>
      </c>
      <c r="C115" s="7">
        <f t="shared" si="6"/>
        <v>49035.305000000008</v>
      </c>
      <c r="D115" s="18">
        <f t="shared" si="7"/>
        <v>4457.7550000000047</v>
      </c>
      <c r="F115" s="19">
        <f t="shared" si="8"/>
        <v>53493.060000000005</v>
      </c>
      <c r="G115" s="16">
        <f t="shared" si="9"/>
        <v>8915.510000000002</v>
      </c>
      <c r="I115" s="20">
        <f t="shared" si="10"/>
        <v>57950.815000000002</v>
      </c>
      <c r="J115" s="14">
        <f t="shared" si="11"/>
        <v>13373.264999999999</v>
      </c>
    </row>
    <row r="116" spans="1:10" s="4" customFormat="1" x14ac:dyDescent="0.3">
      <c r="A116" s="5">
        <v>400000</v>
      </c>
      <c r="B116" s="6">
        <v>48328</v>
      </c>
      <c r="C116" s="7">
        <f t="shared" si="6"/>
        <v>53160.800000000003</v>
      </c>
      <c r="D116" s="18">
        <f t="shared" si="7"/>
        <v>4832.8000000000029</v>
      </c>
      <c r="F116" s="19">
        <f t="shared" si="8"/>
        <v>57993.599999999999</v>
      </c>
      <c r="G116" s="16">
        <f t="shared" si="9"/>
        <v>9665.5999999999985</v>
      </c>
      <c r="I116" s="20">
        <f t="shared" si="10"/>
        <v>62826.400000000001</v>
      </c>
      <c r="J116" s="14">
        <f t="shared" si="11"/>
        <v>14498.400000000001</v>
      </c>
    </row>
    <row r="117" spans="1:10" s="4" customFormat="1" x14ac:dyDescent="0.3">
      <c r="A117" s="5">
        <v>500000</v>
      </c>
      <c r="B117" s="6">
        <v>62978</v>
      </c>
      <c r="C117" s="7">
        <f t="shared" si="6"/>
        <v>69275.8</v>
      </c>
      <c r="D117" s="18">
        <f t="shared" si="7"/>
        <v>6297.8000000000029</v>
      </c>
      <c r="F117" s="19">
        <f t="shared" si="8"/>
        <v>75573.599999999991</v>
      </c>
      <c r="G117" s="16">
        <f t="shared" si="9"/>
        <v>12595.599999999991</v>
      </c>
      <c r="I117" s="20">
        <f t="shared" si="10"/>
        <v>81871.400000000009</v>
      </c>
      <c r="J117" s="14">
        <f t="shared" si="11"/>
        <v>18893.400000000009</v>
      </c>
    </row>
    <row r="118" spans="1:10" s="4" customFormat="1" x14ac:dyDescent="0.3">
      <c r="A118" s="5">
        <v>600000</v>
      </c>
      <c r="B118" s="6">
        <v>77628</v>
      </c>
      <c r="C118" s="7">
        <f t="shared" si="6"/>
        <v>85390.8</v>
      </c>
      <c r="D118" s="18">
        <f t="shared" si="7"/>
        <v>7762.8000000000029</v>
      </c>
      <c r="F118" s="19">
        <f t="shared" si="8"/>
        <v>93153.599999999991</v>
      </c>
      <c r="G118" s="16">
        <f t="shared" si="9"/>
        <v>15525.599999999991</v>
      </c>
      <c r="I118" s="20">
        <f t="shared" si="10"/>
        <v>100916.40000000001</v>
      </c>
      <c r="J118" s="14">
        <f t="shared" si="11"/>
        <v>23288.400000000009</v>
      </c>
    </row>
    <row r="119" spans="1:10" s="4" customFormat="1" x14ac:dyDescent="0.3">
      <c r="A119" s="5">
        <v>700000</v>
      </c>
      <c r="B119" s="6">
        <v>92278.2</v>
      </c>
      <c r="C119" s="7">
        <f t="shared" si="6"/>
        <v>101506.02</v>
      </c>
      <c r="D119" s="18">
        <f t="shared" si="7"/>
        <v>9227.820000000007</v>
      </c>
      <c r="F119" s="19">
        <f t="shared" si="8"/>
        <v>110733.84</v>
      </c>
      <c r="G119" s="16">
        <f t="shared" si="9"/>
        <v>18455.64</v>
      </c>
      <c r="I119" s="20">
        <f t="shared" si="10"/>
        <v>119961.66</v>
      </c>
      <c r="J119" s="14">
        <f t="shared" si="11"/>
        <v>27683.460000000006</v>
      </c>
    </row>
    <row r="120" spans="1:10" s="4" customFormat="1" x14ac:dyDescent="0.3">
      <c r="A120" s="5">
        <v>749000</v>
      </c>
      <c r="B120" s="6">
        <v>99455</v>
      </c>
      <c r="C120" s="7">
        <f t="shared" si="6"/>
        <v>109400.50000000001</v>
      </c>
      <c r="D120" s="18">
        <f t="shared" si="7"/>
        <v>9945.5000000000146</v>
      </c>
      <c r="F120" s="19">
        <f t="shared" si="8"/>
        <v>119346</v>
      </c>
      <c r="G120" s="16">
        <f t="shared" si="9"/>
        <v>19891</v>
      </c>
      <c r="I120" s="20">
        <f t="shared" si="10"/>
        <v>129291.5</v>
      </c>
      <c r="J120" s="14">
        <f t="shared" si="11"/>
        <v>29836.5</v>
      </c>
    </row>
    <row r="121" spans="1:10" s="4" customFormat="1" x14ac:dyDescent="0.3">
      <c r="A121" s="5">
        <v>800000</v>
      </c>
      <c r="B121" s="6">
        <v>107016</v>
      </c>
      <c r="C121" s="7">
        <f t="shared" si="6"/>
        <v>117717.6</v>
      </c>
      <c r="D121" s="18">
        <f t="shared" si="7"/>
        <v>10701.600000000006</v>
      </c>
      <c r="F121" s="19">
        <f t="shared" si="8"/>
        <v>128419.2</v>
      </c>
      <c r="G121" s="16">
        <f t="shared" si="9"/>
        <v>21403.199999999997</v>
      </c>
      <c r="I121" s="20">
        <f t="shared" si="10"/>
        <v>139120.80000000002</v>
      </c>
      <c r="J121" s="14">
        <f t="shared" si="11"/>
        <v>32104.800000000017</v>
      </c>
    </row>
    <row r="122" spans="1:10" s="4" customFormat="1" x14ac:dyDescent="0.3">
      <c r="A122" s="5">
        <v>900000</v>
      </c>
      <c r="B122" s="6">
        <v>121841.1</v>
      </c>
      <c r="C122" s="7">
        <f t="shared" si="6"/>
        <v>134025.21000000002</v>
      </c>
      <c r="D122" s="18">
        <f t="shared" si="7"/>
        <v>12184.110000000015</v>
      </c>
      <c r="F122" s="19">
        <f t="shared" si="8"/>
        <v>146209.32</v>
      </c>
      <c r="G122" s="16">
        <f t="shared" si="9"/>
        <v>24368.22</v>
      </c>
      <c r="I122" s="20">
        <f t="shared" si="10"/>
        <v>158393.43000000002</v>
      </c>
      <c r="J122" s="14">
        <f t="shared" si="11"/>
        <v>36552.330000000016</v>
      </c>
    </row>
    <row r="123" spans="1:10" s="4" customFormat="1" x14ac:dyDescent="0.3">
      <c r="A123" s="5">
        <v>1000000</v>
      </c>
      <c r="B123" s="6">
        <v>136666</v>
      </c>
      <c r="C123" s="7">
        <f t="shared" si="6"/>
        <v>150332.6</v>
      </c>
      <c r="D123" s="18">
        <f t="shared" si="7"/>
        <v>13666.600000000006</v>
      </c>
      <c r="F123" s="19">
        <f t="shared" si="8"/>
        <v>163999.19999999998</v>
      </c>
      <c r="G123" s="16">
        <f t="shared" si="9"/>
        <v>27333.199999999983</v>
      </c>
      <c r="I123" s="20">
        <f t="shared" si="10"/>
        <v>177665.80000000002</v>
      </c>
      <c r="J123" s="14">
        <f t="shared" si="11"/>
        <v>40999.800000000017</v>
      </c>
    </row>
  </sheetData>
  <sheetProtection algorithmName="SHA-512" hashValue="04Pdy918nh/p+wA1y10axyYGVtf2/GJ5kBSdB3pzEOIFAn3SB5HAwsBKD4utSyCQqh2n+Ynu+C/70MJ3gcetRA==" saltValue="H9aZwcW6l6j7KWc82TG5sg==" spinCount="100000" sheet="1" objects="1" scenarios="1"/>
  <printOptions gridLines="1"/>
  <pageMargins left="0.70866141732283472" right="0.70866141732283472" top="0.74803149606299213" bottom="0.74803149606299213" header="0.31496062992125984" footer="0.31496062992125984"/>
  <pageSetup paperSize="9" scale="59" fitToHeight="2" orientation="portrait" horizontalDpi="0" verticalDpi="0" r:id="rId1"/>
  <headerFooter>
    <oddHeader>&amp;L&amp;"-,Corsivo grassetto"&amp;14INIZIATIVA 10%&amp;C&amp;"-,Grassetto"&amp;16&amp;A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6</vt:i4>
      </vt:variant>
      <vt:variant>
        <vt:lpstr>Intervalli denominati</vt:lpstr>
      </vt:variant>
      <vt:variant>
        <vt:i4>2</vt:i4>
      </vt:variant>
    </vt:vector>
  </HeadingPairs>
  <TitlesOfParts>
    <vt:vector size="8" baseType="lpstr">
      <vt:lpstr>SALARIATI</vt:lpstr>
      <vt:lpstr>calcolo RIPAM</vt:lpstr>
      <vt:lpstr>INFO</vt:lpstr>
      <vt:lpstr>DATI</vt:lpstr>
      <vt:lpstr>TASSAZIONE 2024 PERSONE SOLE</vt:lpstr>
      <vt:lpstr>TASSAZIONE 2024 CONIUGATI</vt:lpstr>
      <vt:lpstr>'TASSAZIONE 2024 CONIUGATI'!Titoli_stampa</vt:lpstr>
      <vt:lpstr>'TASSAZIONE 2024 PERSONE SOLE'!Titoli_stampa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Quarenghi Lisa (DOCENTE)</dc:creator>
  <cp:lastModifiedBy>Quarenghi Lisa (DOCENTE)</cp:lastModifiedBy>
  <cp:lastPrinted>2025-08-25T12:31:38Z</cp:lastPrinted>
  <dcterms:created xsi:type="dcterms:W3CDTF">2025-07-15T04:07:59Z</dcterms:created>
  <dcterms:modified xsi:type="dcterms:W3CDTF">2025-09-01T20:27:25Z</dcterms:modified>
</cp:coreProperties>
</file>